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aren.falcon\Desktop\SGC\SGC 2024\Tableros CAI 2024\"/>
    </mc:Choice>
  </mc:AlternateContent>
  <xr:revisionPtr revIDLastSave="0" documentId="13_ncr:1_{E8D68089-316B-49F8-A11C-9CAFA0861D1F}" xr6:coauthVersionLast="47" xr6:coauthVersionMax="47" xr10:uidLastSave="{00000000-0000-0000-0000-000000000000}"/>
  <bookViews>
    <workbookView xWindow="-108" yWindow="-108" windowWidth="23256" windowHeight="12576" tabRatio="689" activeTab="9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157" sheetId="79" r:id="rId8"/>
    <sheet name="030251" sheetId="74" r:id="rId9"/>
    <sheet name="030252" sheetId="75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'030157'!$1:$4</definedName>
    <definedName name="_xlnm.Print_Titles" localSheetId="8">'030251'!$1:$4</definedName>
    <definedName name="_xlnm.Print_Titles" localSheetId="9">'030252'!$1:$4</definedName>
    <definedName name="_xlnm.Print_Titles" localSheetId="0">'PANEL DE CONTROL DISTRITAL'!$1:$4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0" i="79" l="1"/>
  <c r="Y10" i="83"/>
  <c r="Y10" i="82"/>
  <c r="Y16" i="75"/>
  <c r="Y16" i="74"/>
  <c r="K15" i="14" s="1"/>
  <c r="Y16" i="79"/>
  <c r="Y16" i="83"/>
  <c r="Y16" i="82"/>
  <c r="Y16" i="72"/>
  <c r="Y16" i="71"/>
  <c r="Y16" i="70"/>
  <c r="Y16" i="29"/>
  <c r="I7" i="83"/>
  <c r="I7" i="82"/>
  <c r="I7" i="72"/>
  <c r="I7" i="71"/>
  <c r="I7" i="70"/>
  <c r="A1" i="70"/>
  <c r="I7" i="79" l="1"/>
  <c r="I7" i="75"/>
  <c r="I7" i="74"/>
  <c r="H26" i="83"/>
  <c r="Y25" i="83"/>
  <c r="H25" i="83"/>
  <c r="G25" i="83"/>
  <c r="F25" i="83"/>
  <c r="E25" i="83"/>
  <c r="D25" i="83"/>
  <c r="C25" i="83"/>
  <c r="B25" i="83"/>
  <c r="A25" i="83"/>
  <c r="H23" i="83"/>
  <c r="Y22" i="83"/>
  <c r="H22" i="83"/>
  <c r="G22" i="83"/>
  <c r="F22" i="83"/>
  <c r="E22" i="83"/>
  <c r="D22" i="83"/>
  <c r="C22" i="83"/>
  <c r="B22" i="83"/>
  <c r="A22" i="83"/>
  <c r="H20" i="83"/>
  <c r="Y19" i="83"/>
  <c r="H19" i="83"/>
  <c r="G19" i="83"/>
  <c r="F19" i="83"/>
  <c r="E19" i="83"/>
  <c r="D19" i="83"/>
  <c r="C19" i="83"/>
  <c r="B19" i="83"/>
  <c r="A19" i="83"/>
  <c r="H17" i="83"/>
  <c r="H16" i="83"/>
  <c r="G16" i="83"/>
  <c r="F16" i="83"/>
  <c r="E16" i="83"/>
  <c r="D16" i="83"/>
  <c r="C16" i="83"/>
  <c r="B16" i="83"/>
  <c r="A16" i="83"/>
  <c r="H14" i="83"/>
  <c r="Y13" i="83"/>
  <c r="H13" i="83"/>
  <c r="G13" i="83"/>
  <c r="F13" i="83"/>
  <c r="E13" i="83"/>
  <c r="D13" i="83"/>
  <c r="C13" i="83"/>
  <c r="B13" i="83"/>
  <c r="A13" i="83"/>
  <c r="H11" i="83"/>
  <c r="H10" i="83"/>
  <c r="G10" i="83"/>
  <c r="F10" i="83"/>
  <c r="E10" i="83"/>
  <c r="D10" i="83"/>
  <c r="C10" i="83"/>
  <c r="B10" i="83"/>
  <c r="A10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Y25" i="82"/>
  <c r="H25" i="82"/>
  <c r="G25" i="82"/>
  <c r="F25" i="82"/>
  <c r="E25" i="82"/>
  <c r="D25" i="82"/>
  <c r="C25" i="82"/>
  <c r="B25" i="82"/>
  <c r="A25" i="82"/>
  <c r="H23" i="82"/>
  <c r="Y22" i="82"/>
  <c r="H22" i="82"/>
  <c r="G22" i="82"/>
  <c r="F22" i="82"/>
  <c r="E22" i="82"/>
  <c r="D22" i="82"/>
  <c r="C22" i="82"/>
  <c r="B22" i="82"/>
  <c r="A22" i="82"/>
  <c r="H20" i="82"/>
  <c r="Y19" i="82"/>
  <c r="H19" i="82"/>
  <c r="G19" i="82"/>
  <c r="F19" i="82"/>
  <c r="E19" i="82"/>
  <c r="D19" i="82"/>
  <c r="C19" i="82"/>
  <c r="B19" i="82"/>
  <c r="A19" i="82"/>
  <c r="H17" i="82"/>
  <c r="H16" i="82"/>
  <c r="G16" i="82"/>
  <c r="F16" i="82"/>
  <c r="E16" i="82"/>
  <c r="D16" i="82"/>
  <c r="C16" i="82"/>
  <c r="B16" i="82"/>
  <c r="A16" i="82"/>
  <c r="H14" i="82"/>
  <c r="Y13" i="82"/>
  <c r="H13" i="82"/>
  <c r="G13" i="82"/>
  <c r="F13" i="82"/>
  <c r="E13" i="82"/>
  <c r="D13" i="82"/>
  <c r="C13" i="82"/>
  <c r="B13" i="82"/>
  <c r="A13" i="82"/>
  <c r="H11" i="82"/>
  <c r="H10" i="82"/>
  <c r="G10" i="82"/>
  <c r="F10" i="82"/>
  <c r="E10" i="82"/>
  <c r="D10" i="82"/>
  <c r="C10" i="82"/>
  <c r="B10" i="82"/>
  <c r="A10" i="82"/>
  <c r="X9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Y19" i="79"/>
  <c r="Y22" i="70"/>
  <c r="Y10" i="29"/>
  <c r="Y22" i="29"/>
  <c r="A6" i="70"/>
  <c r="B6" i="70"/>
  <c r="B7" i="70"/>
  <c r="E7" i="70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X9" i="70"/>
  <c r="A10" i="70"/>
  <c r="B10" i="70"/>
  <c r="C10" i="70"/>
  <c r="D10" i="70"/>
  <c r="E10" i="70"/>
  <c r="F10" i="70"/>
  <c r="G10" i="70"/>
  <c r="H10" i="70"/>
  <c r="Y10" i="70"/>
  <c r="H11" i="70"/>
  <c r="A13" i="70"/>
  <c r="B13" i="70"/>
  <c r="C13" i="70"/>
  <c r="D13" i="70"/>
  <c r="E13" i="70"/>
  <c r="F13" i="70"/>
  <c r="G13" i="70"/>
  <c r="H13" i="70"/>
  <c r="Y13" i="70"/>
  <c r="H14" i="70"/>
  <c r="A16" i="70"/>
  <c r="B16" i="70"/>
  <c r="C16" i="70"/>
  <c r="D16" i="70"/>
  <c r="E16" i="70"/>
  <c r="F16" i="70"/>
  <c r="G16" i="70"/>
  <c r="H16" i="70"/>
  <c r="H17" i="70"/>
  <c r="A19" i="70"/>
  <c r="B19" i="70"/>
  <c r="C19" i="70"/>
  <c r="D19" i="70"/>
  <c r="E19" i="70"/>
  <c r="F19" i="70"/>
  <c r="G19" i="70"/>
  <c r="H19" i="70"/>
  <c r="Y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Y25" i="70"/>
  <c r="H26" i="70"/>
  <c r="I7" i="29"/>
  <c r="H26" i="79" l="1"/>
  <c r="Y25" i="79"/>
  <c r="H25" i="79"/>
  <c r="G25" i="79"/>
  <c r="F25" i="79"/>
  <c r="E25" i="79"/>
  <c r="D25" i="79"/>
  <c r="C25" i="79"/>
  <c r="B25" i="79"/>
  <c r="A25" i="79"/>
  <c r="H23" i="79"/>
  <c r="Y22" i="79"/>
  <c r="H22" i="79"/>
  <c r="G22" i="79"/>
  <c r="F22" i="79"/>
  <c r="E22" i="79"/>
  <c r="D22" i="79"/>
  <c r="C22" i="79"/>
  <c r="B22" i="79"/>
  <c r="A22" i="79"/>
  <c r="H20" i="79"/>
  <c r="H19" i="79"/>
  <c r="G19" i="79"/>
  <c r="F19" i="79"/>
  <c r="E19" i="79"/>
  <c r="D19" i="79"/>
  <c r="C19" i="79"/>
  <c r="B19" i="79"/>
  <c r="A19" i="79"/>
  <c r="H17" i="79"/>
  <c r="H16" i="79"/>
  <c r="G16" i="79"/>
  <c r="F16" i="79"/>
  <c r="E16" i="79"/>
  <c r="D16" i="79"/>
  <c r="C16" i="79"/>
  <c r="B16" i="79"/>
  <c r="A16" i="79"/>
  <c r="H14" i="79"/>
  <c r="Y13" i="79"/>
  <c r="H13" i="79"/>
  <c r="G13" i="79"/>
  <c r="F13" i="79"/>
  <c r="E13" i="79"/>
  <c r="D13" i="79"/>
  <c r="C13" i="79"/>
  <c r="B13" i="79"/>
  <c r="A13" i="79"/>
  <c r="H11" i="79"/>
  <c r="H10" i="79"/>
  <c r="G10" i="79"/>
  <c r="F10" i="79"/>
  <c r="E10" i="79"/>
  <c r="D10" i="79"/>
  <c r="C10" i="79"/>
  <c r="B10" i="79"/>
  <c r="A10" i="79"/>
  <c r="X9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E7" i="79"/>
  <c r="B7" i="79"/>
  <c r="B6" i="79"/>
  <c r="A6" i="79"/>
  <c r="H26" i="75"/>
  <c r="Y25" i="75"/>
  <c r="H25" i="75"/>
  <c r="G25" i="75"/>
  <c r="F25" i="75"/>
  <c r="E25" i="75"/>
  <c r="D25" i="75"/>
  <c r="C25" i="75"/>
  <c r="B25" i="75"/>
  <c r="A25" i="75"/>
  <c r="H23" i="75"/>
  <c r="Y22" i="75"/>
  <c r="H22" i="75"/>
  <c r="G22" i="75"/>
  <c r="F22" i="75"/>
  <c r="E22" i="75"/>
  <c r="D22" i="75"/>
  <c r="C22" i="75"/>
  <c r="B22" i="75"/>
  <c r="A22" i="75"/>
  <c r="H20" i="75"/>
  <c r="Y19" i="75"/>
  <c r="H19" i="75"/>
  <c r="G19" i="75"/>
  <c r="F19" i="75"/>
  <c r="E19" i="75"/>
  <c r="D19" i="75"/>
  <c r="C19" i="75"/>
  <c r="B19" i="75"/>
  <c r="A19" i="75"/>
  <c r="H17" i="75"/>
  <c r="H16" i="75"/>
  <c r="G16" i="75"/>
  <c r="F16" i="75"/>
  <c r="E16" i="75"/>
  <c r="D16" i="75"/>
  <c r="C16" i="75"/>
  <c r="B16" i="75"/>
  <c r="A16" i="75"/>
  <c r="H14" i="75"/>
  <c r="Y13" i="75"/>
  <c r="H13" i="75"/>
  <c r="G13" i="75"/>
  <c r="F13" i="75"/>
  <c r="E13" i="75"/>
  <c r="D13" i="75"/>
  <c r="C13" i="75"/>
  <c r="B13" i="75"/>
  <c r="A13" i="75"/>
  <c r="H11" i="75"/>
  <c r="Y10" i="75"/>
  <c r="H10" i="75"/>
  <c r="G10" i="75"/>
  <c r="F10" i="75"/>
  <c r="E10" i="75"/>
  <c r="D10" i="75"/>
  <c r="C10" i="75"/>
  <c r="B10" i="75"/>
  <c r="A10" i="75"/>
  <c r="X9" i="75"/>
  <c r="W9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Y25" i="74"/>
  <c r="H25" i="74"/>
  <c r="G25" i="74"/>
  <c r="F25" i="74"/>
  <c r="E25" i="74"/>
  <c r="D25" i="74"/>
  <c r="C25" i="74"/>
  <c r="B25" i="74"/>
  <c r="A25" i="74"/>
  <c r="H23" i="74"/>
  <c r="Y22" i="74"/>
  <c r="H22" i="74"/>
  <c r="G22" i="74"/>
  <c r="F22" i="74"/>
  <c r="E22" i="74"/>
  <c r="D22" i="74"/>
  <c r="C22" i="74"/>
  <c r="B22" i="74"/>
  <c r="A22" i="74"/>
  <c r="H20" i="74"/>
  <c r="Y19" i="74"/>
  <c r="H19" i="74"/>
  <c r="G19" i="74"/>
  <c r="F19" i="74"/>
  <c r="E19" i="74"/>
  <c r="D19" i="74"/>
  <c r="C19" i="74"/>
  <c r="B19" i="74"/>
  <c r="A19" i="74"/>
  <c r="H17" i="74"/>
  <c r="H16" i="74"/>
  <c r="G16" i="74"/>
  <c r="F16" i="74"/>
  <c r="E16" i="74"/>
  <c r="D16" i="74"/>
  <c r="C16" i="74"/>
  <c r="B16" i="74"/>
  <c r="A16" i="74"/>
  <c r="H14" i="74"/>
  <c r="Y13" i="74"/>
  <c r="H13" i="74"/>
  <c r="G13" i="74"/>
  <c r="F13" i="74"/>
  <c r="E13" i="74"/>
  <c r="D13" i="74"/>
  <c r="C13" i="74"/>
  <c r="B13" i="74"/>
  <c r="A13" i="74"/>
  <c r="H11" i="74"/>
  <c r="Y10" i="74"/>
  <c r="H10" i="74"/>
  <c r="G10" i="74"/>
  <c r="F10" i="74"/>
  <c r="E10" i="74"/>
  <c r="D10" i="74"/>
  <c r="C10" i="74"/>
  <c r="B10" i="74"/>
  <c r="A10" i="74"/>
  <c r="X9" i="74"/>
  <c r="W9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Y25" i="72"/>
  <c r="H25" i="72"/>
  <c r="G25" i="72"/>
  <c r="F25" i="72"/>
  <c r="E25" i="72"/>
  <c r="D25" i="72"/>
  <c r="C25" i="72"/>
  <c r="B25" i="72"/>
  <c r="A25" i="72"/>
  <c r="H23" i="72"/>
  <c r="Y22" i="72"/>
  <c r="H22" i="72"/>
  <c r="G22" i="72"/>
  <c r="F22" i="72"/>
  <c r="E22" i="72"/>
  <c r="D22" i="72"/>
  <c r="C22" i="72"/>
  <c r="B22" i="72"/>
  <c r="A22" i="72"/>
  <c r="H20" i="72"/>
  <c r="Y19" i="72"/>
  <c r="H19" i="72"/>
  <c r="G19" i="72"/>
  <c r="F19" i="72"/>
  <c r="E19" i="72"/>
  <c r="D19" i="72"/>
  <c r="C19" i="72"/>
  <c r="B19" i="72"/>
  <c r="A19" i="72"/>
  <c r="H17" i="72"/>
  <c r="H16" i="72"/>
  <c r="G16" i="72"/>
  <c r="F16" i="72"/>
  <c r="E16" i="72"/>
  <c r="D16" i="72"/>
  <c r="C16" i="72"/>
  <c r="B16" i="72"/>
  <c r="A16" i="72"/>
  <c r="H14" i="72"/>
  <c r="Y13" i="72"/>
  <c r="H13" i="72"/>
  <c r="G13" i="72"/>
  <c r="F13" i="72"/>
  <c r="E13" i="72"/>
  <c r="D13" i="72"/>
  <c r="C13" i="72"/>
  <c r="B13" i="72"/>
  <c r="A13" i="72"/>
  <c r="H11" i="72"/>
  <c r="Y10" i="72"/>
  <c r="H10" i="72"/>
  <c r="G10" i="72"/>
  <c r="F10" i="72"/>
  <c r="E10" i="72"/>
  <c r="D10" i="72"/>
  <c r="C10" i="72"/>
  <c r="B10" i="72"/>
  <c r="A10" i="72"/>
  <c r="X9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Y25" i="71"/>
  <c r="H25" i="71"/>
  <c r="G25" i="71"/>
  <c r="F25" i="71"/>
  <c r="E25" i="71"/>
  <c r="D25" i="71"/>
  <c r="C25" i="71"/>
  <c r="B25" i="71"/>
  <c r="A25" i="71"/>
  <c r="H23" i="71"/>
  <c r="Y22" i="71"/>
  <c r="H22" i="71"/>
  <c r="G22" i="71"/>
  <c r="F22" i="71"/>
  <c r="E22" i="71"/>
  <c r="D22" i="71"/>
  <c r="C22" i="71"/>
  <c r="B22" i="71"/>
  <c r="A22" i="71"/>
  <c r="H20" i="71"/>
  <c r="Y19" i="71"/>
  <c r="H19" i="71"/>
  <c r="G19" i="71"/>
  <c r="F19" i="71"/>
  <c r="E19" i="71"/>
  <c r="D19" i="71"/>
  <c r="C19" i="71"/>
  <c r="B19" i="71"/>
  <c r="A19" i="71"/>
  <c r="H17" i="71"/>
  <c r="H16" i="71"/>
  <c r="G16" i="71"/>
  <c r="F16" i="71"/>
  <c r="E16" i="71"/>
  <c r="D16" i="71"/>
  <c r="C16" i="71"/>
  <c r="B16" i="71"/>
  <c r="A16" i="71"/>
  <c r="H14" i="71"/>
  <c r="Y13" i="71"/>
  <c r="H13" i="71"/>
  <c r="G13" i="71"/>
  <c r="F13" i="71"/>
  <c r="E13" i="71"/>
  <c r="D13" i="71"/>
  <c r="C13" i="71"/>
  <c r="B13" i="71"/>
  <c r="A13" i="71"/>
  <c r="H11" i="71"/>
  <c r="Y10" i="71"/>
  <c r="H10" i="71"/>
  <c r="G10" i="71"/>
  <c r="F10" i="71"/>
  <c r="E10" i="71"/>
  <c r="D10" i="71"/>
  <c r="C10" i="71"/>
  <c r="B10" i="71"/>
  <c r="A10" i="71"/>
  <c r="X9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Y25" i="29"/>
  <c r="Y19" i="29"/>
  <c r="I18" i="14" s="1"/>
  <c r="I15" i="14"/>
  <c r="Y13" i="29"/>
  <c r="K18" i="14" l="1"/>
  <c r="I9" i="14"/>
  <c r="I21" i="14"/>
  <c r="I24" i="14"/>
  <c r="K21" i="14"/>
  <c r="K9" i="14"/>
  <c r="K24" i="14"/>
  <c r="K12" i="14"/>
  <c r="I12" i="14"/>
  <c r="M24" i="14" l="1"/>
  <c r="M18" i="14"/>
  <c r="A1" i="79" l="1"/>
  <c r="A1" i="75"/>
  <c r="A1" i="74"/>
  <c r="A1" i="72"/>
  <c r="A1" i="71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<sst xmlns="http://schemas.openxmlformats.org/spreadsheetml/2006/main" count="204" uniqueCount="89">
  <si>
    <t>Número</t>
  </si>
  <si>
    <t>Indicador</t>
  </si>
  <si>
    <t xml:space="preserve">Periodo </t>
  </si>
  <si>
    <t>Cálculo</t>
  </si>
  <si>
    <t>DESCRIPCIÓN</t>
  </si>
  <si>
    <t>MEDICIÓN</t>
  </si>
  <si>
    <t>Estimado</t>
  </si>
  <si>
    <t>% AVANCE REGISTRADO</t>
  </si>
  <si>
    <t>Nominativo</t>
  </si>
  <si>
    <t xml:space="preserve">Proceso </t>
  </si>
  <si>
    <t>ENTREVISTA</t>
  </si>
  <si>
    <t>Semanal (remesa)</t>
  </si>
  <si>
    <t>TRÁMITE</t>
  </si>
  <si>
    <t>Trámites exitosos efectivos=</t>
  </si>
  <si>
    <t xml:space="preserve">Credenciales disponibles para entrega = </t>
  </si>
  <si>
    <t xml:space="preserve">Efectividad de entrega de CPV en MAC = </t>
  </si>
  <si>
    <t>SEMANA OPERATIVA</t>
  </si>
  <si>
    <t xml:space="preserve">PROCESOS SUSTANTIVOS E INDICADORES </t>
  </si>
  <si>
    <t>Valor esperado</t>
  </si>
  <si>
    <t xml:space="preserve">Distrito </t>
  </si>
  <si>
    <t>Módulo</t>
  </si>
  <si>
    <t>TABLERO DE CONTROL DE PROCESOS SUSTANTIVOS DEL SISTEMA DE GESTIÓN DE LA CALIDAD</t>
  </si>
  <si>
    <t xml:space="preserve">CUADRO DE OBSERVACIONES </t>
  </si>
  <si>
    <t>Descripción</t>
  </si>
  <si>
    <t xml:space="preserve">No conformidad </t>
  </si>
  <si>
    <t xml:space="preserve">Valor que requiere atención y justificación en el apartado de observaciones </t>
  </si>
  <si>
    <t xml:space="preserve">Valor suficiente </t>
  </si>
  <si>
    <t xml:space="preserve">Semaforización </t>
  </si>
  <si>
    <t>*Registre el valor nominal solicitado en la celda, el resultado proporcional esta automatizado.</t>
  </si>
  <si>
    <t xml:space="preserve">% AVANCE REGISTRADO </t>
  </si>
  <si>
    <t xml:space="preserve">TABLERO DE CONTROL DISTRITAL DE PROCESOS SUSTANTIVOS DEL SISTEMA DE GESTIÓN DE LA CALIDAD </t>
  </si>
  <si>
    <t>Distrito 01</t>
  </si>
  <si>
    <t>Distrito 02</t>
  </si>
  <si>
    <t>Estatal</t>
  </si>
  <si>
    <t>Version 0</t>
  </si>
  <si>
    <t>Dueño de Proceso</t>
  </si>
  <si>
    <t xml:space="preserve"> Auxiliar de Atención Ciudadana</t>
  </si>
  <si>
    <t>Operador de Equipo Tecnológico</t>
  </si>
  <si>
    <t>Responsable de Módulo</t>
  </si>
  <si>
    <t>Número de trámites aplicados</t>
  </si>
  <si>
    <t>(Número de trámites exitosos / Número de trámites aplicados) x 100</t>
  </si>
  <si>
    <t>Número de trámites exitosos</t>
  </si>
  <si>
    <t xml:space="preserve">Total de credenciales entregadas </t>
  </si>
  <si>
    <t>INSTITUTO NACIONAL ELECTORAL
SISTEMA DE GESTIÓN DE LA CALIDAD
BAJA CALIFORNIA SUR</t>
  </si>
  <si>
    <t xml:space="preserve">Credenciales recibidas </t>
  </si>
  <si>
    <t xml:space="preserve">Credenciales Recibidas - Credenciales inconsistentes </t>
  </si>
  <si>
    <t>Fichas requisitadas correctamente=</t>
  </si>
  <si>
    <t>(Fichas requisitadas correctamente / Fichas revisadas en la muestra del 10%) x 100</t>
  </si>
  <si>
    <t>Fichas requistadas correctamente</t>
  </si>
  <si>
    <t>Fichas revisadas en la muestra del 10%</t>
  </si>
  <si>
    <t>TRANSFERENCIA DE LA INFORMACIÓN</t>
  </si>
  <si>
    <t>Reenvíos exitosos =</t>
  </si>
  <si>
    <t>(Ejecución de los scripts de reenvío de notificaciones/Solicitud de reenvíos de scripts requeridos) x100</t>
  </si>
  <si>
    <t>Ejecución de los scripts de reenvío de notificaciones</t>
  </si>
  <si>
    <t>Solicitud de reevíos de scripts requeridos</t>
  </si>
  <si>
    <t>CONCILIACIÓN DE CREDENCIALES PARA VOTAR</t>
  </si>
  <si>
    <t>[(Credenciales recibidas - credenciales inconsistentes) / Credenciales recibidas] x 100</t>
  </si>
  <si>
    <t xml:space="preserve">Arqueo de Credenciales = </t>
  </si>
  <si>
    <t>(Credenciales disponibles (físicas)/ Credenciales disponibles registradas en SIIRFE) x 100</t>
  </si>
  <si>
    <t>Credenciales disponibles (físicas)</t>
  </si>
  <si>
    <t>Credenciales disponibles registradas en SIIRFE</t>
  </si>
  <si>
    <t>ENTREGA DE LA CREDENCIAL PARA VOTAR</t>
  </si>
  <si>
    <t>(Total de credenciales entregadas / Total de ciudadanas y ciudadanos que acuden al MAC a recoger su credencial) x 100</t>
  </si>
  <si>
    <t>Total de ciudadanas y ciudadanos que acuden al MAC a recoger su credencial</t>
  </si>
  <si>
    <t>CAMPAÑA ANUAL INTENSA 2024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</si>
  <si>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</si>
  <si>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</si>
  <si>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</si>
  <si>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</si>
  <si>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</si>
  <si>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</si>
  <si>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</si>
  <si>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</si>
  <si>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</si>
  <si>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</si>
  <si>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</si>
  <si>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</si>
  <si>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</si>
  <si>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</si>
  <si>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</si>
  <si>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</si>
  <si>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EN EL INDICADOR DE ENTREVISTA, POR SER MODULO MOVIL NO SE REQUISITAN FICHAS DE ATENCIÓN CIUDADANA.</t>
  </si>
  <si>
    <t>Fecha de corte 31/10/2024</t>
  </si>
  <si>
    <t>EN LA REMESA 2024-42 UN FOIO POR DEFINIR, 2024-43 4 FOLIOS POR DEFINIR, 2024-47 3 FOLIOS POR DEFINIR Y 2024-49 2 FOLIOS POR DEFINIR, 2024-51 UN UN FOLIO EN LOTE CERRADO.</t>
  </si>
  <si>
    <t>EN EL PROCESO DE TRÁMITE EN LA REMESA 2024-42, 1 FOLIO PENDIENTE POR USI; REMESA 2024-42 Y 2024-45 2, FOLIOS PENDIENTES POR GESTION CURP; REMESAS 2024-44, 2024-45, 2024-46, 2024-47, 2024-48 Y 2024-50, 7 FOLIOS CANCELADOS, REMESA 202452, 123 FOLIOS POR DEFINIR SU ESTATUS.</t>
  </si>
  <si>
    <t xml:space="preserve">2024-44 FOLIO POR CURP; 2024-45 ERROR EN CAPTURAm 2024-47 11 FOLIOS EN ESPERA. </t>
  </si>
  <si>
    <t>En el proceso de trámite, en las remesas 2024-43, 2 folios en análisis juridico y 1 folio cancelado por error en captura; en la remesa 2024-44, 3 folios en análisis juridico, 2 folios en análisis registral, 1 folio cancelado por error en captura, 1 folio en curp; en la remesa 2024-48, 1 folio en analisis registral, 1 folio cancelado por error en captura; en la remesa 2024-49 1 folio en USI; en la remesa 2024-50, 1 folio cancelado por error en captura, 2 folios en USI; en la remesa 2024-51, 11 folios sin estatus definido.</t>
  </si>
  <si>
    <t>En el proceso de trámite, en la remesas 2024-42 hay 2 folios pendientes por CURP y 1 cancelado por error en la captura; en la remesa 2024-43 hay 1 folio cancelado por movimiento posterior; en la remesa 2024-46 hay 1 folio cancelado por error en la captura, 1 folio pendiente por CURP y 1 folio en  DPI; en la remesa 2024-47 hay 1 folio cancelado por error de captura y 1 por CURP; en la remesa 2024-48 hay 2 folios cancelados por error de captura; en la remesa 2024-49 hay 1 folio cancelado porque 1de  los testigos excedio el número, 1 pendiente por CURP y 1 pendiente por SUS;  en la remesa 2024-50 hay 1 pendiente por SUS y por CURP ; en la remesa 2024-51 hay 31 aún sin definir su estatus.</t>
  </si>
  <si>
    <t>SE MODIFICÓ LA REMESA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</si>
</sst>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950054"/>
        <bgColor rgb="FF000000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 style="double">
        <color rgb="FF808080"/>
      </bottom>
      <diagonal/>
    </border>
  </borders>
  <cellStyleXfs count="12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7" fillId="3" borderId="0" applyFont="0" applyBorder="0" applyAlignment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5" fillId="0" borderId="0" xfId="0" applyFont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21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" fillId="0" borderId="0" xfId="0" applyFont="1" applyAlignment="1">
      <alignment horizontal="center"/>
    </xf>
    <xf numFmtId="4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1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3" fontId="18" fillId="4" borderId="12" xfId="4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20" fillId="0" borderId="8" xfId="5" applyFont="1" applyFill="1" applyBorder="1" applyAlignment="1">
      <alignment horizontal="center" vertical="center"/>
    </xf>
    <xf numFmtId="3" fontId="17" fillId="0" borderId="8" xfId="5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3" fontId="5" fillId="2" borderId="12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9" fillId="0" borderId="0" xfId="4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9" fontId="21" fillId="0" borderId="0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3" fontId="13" fillId="9" borderId="12" xfId="0" applyNumberFormat="1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9" fontId="21" fillId="8" borderId="9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4" fillId="9" borderId="12" xfId="0" applyFont="1" applyFill="1" applyBorder="1" applyAlignment="1">
      <alignment horizontal="center" vertical="center" wrapText="1"/>
    </xf>
    <xf numFmtId="9" fontId="31" fillId="9" borderId="12" xfId="4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31" fillId="9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 textRotation="90"/>
    </xf>
    <xf numFmtId="0" fontId="15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9" fontId="19" fillId="0" borderId="12" xfId="4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 wrapText="1"/>
    </xf>
    <xf numFmtId="2" fontId="4" fillId="10" borderId="14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textRotation="90"/>
    </xf>
    <xf numFmtId="0" fontId="15" fillId="2" borderId="27" xfId="0" applyFont="1" applyFill="1" applyBorder="1" applyAlignment="1">
      <alignment horizontal="center" vertical="center" textRotation="90"/>
    </xf>
    <xf numFmtId="0" fontId="15" fillId="2" borderId="26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9" fontId="19" fillId="0" borderId="25" xfId="4" applyNumberFormat="1" applyFont="1" applyFill="1" applyBorder="1" applyAlignment="1">
      <alignment horizontal="center" vertical="center"/>
    </xf>
    <xf numFmtId="9" fontId="19" fillId="0" borderId="26" xfId="4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</cellXfs>
  <cellStyles count="12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3" xfId="9" xr:uid="{155B1EFC-13FE-4832-BE04-B6616CDA20C8}"/>
    <cellStyle name="Millares 3" xfId="6" xr:uid="{00000000-0005-0000-0000-000004000000}"/>
    <cellStyle name="Millares 3 2" xfId="10" xr:uid="{17C2C1A8-DDB9-41D0-B098-06C1AE70D917}"/>
    <cellStyle name="Millares 4" xfId="8" xr:uid="{D0AF9664-2131-4378-A8E2-58B829DC033D}"/>
    <cellStyle name="Normal" xfId="0" builtinId="0"/>
    <cellStyle name="Normal 2" xfId="1" xr:uid="{00000000-0005-0000-0000-000006000000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opLeftCell="A4" zoomScale="80" zoomScaleNormal="80" workbookViewId="0">
      <selection activeCell="K17" sqref="K17"/>
    </sheetView>
  </sheetViews>
  <sheetFormatPr baseColWidth="10" defaultColWidth="11.44140625" defaultRowHeight="30" customHeight="1" x14ac:dyDescent="0.25"/>
  <cols>
    <col min="1" max="1" width="3" style="1" bestFit="1" customWidth="1"/>
    <col min="2" max="2" width="25.109375" style="1" customWidth="1"/>
    <col min="3" max="3" width="21.4414062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6.33203125" style="1" bestFit="1" customWidth="1"/>
    <col min="9" max="9" width="29.6640625" style="1" customWidth="1"/>
    <col min="10" max="10" width="1.44140625" style="1" customWidth="1"/>
    <col min="11" max="11" width="29.6640625" style="1" customWidth="1"/>
    <col min="12" max="12" width="1.44140625" style="1" customWidth="1"/>
    <col min="13" max="13" width="29.6640625" style="1" customWidth="1"/>
    <col min="14" max="16384" width="11.44140625" style="1"/>
  </cols>
  <sheetData>
    <row r="1" spans="1:13" ht="40.5" customHeight="1" x14ac:dyDescent="0.25">
      <c r="A1" s="78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ht="40.5" customHeight="1" x14ac:dyDescent="0.25">
      <c r="A2" s="25"/>
      <c r="B2" s="25"/>
      <c r="C2" s="25"/>
      <c r="D2" s="30"/>
      <c r="E2" s="30"/>
      <c r="F2" s="77" t="s">
        <v>82</v>
      </c>
      <c r="G2" s="77"/>
      <c r="H2" s="77"/>
      <c r="I2" s="77"/>
      <c r="J2" s="76" t="s">
        <v>34</v>
      </c>
      <c r="K2" s="76"/>
    </row>
    <row r="3" spans="1:13" ht="11.25" customHeight="1" x14ac:dyDescent="0.25">
      <c r="A3" s="25"/>
      <c r="B3" s="6"/>
      <c r="C3" s="6"/>
      <c r="D3" s="6"/>
      <c r="E3" s="6"/>
      <c r="F3" s="6"/>
      <c r="G3" s="6"/>
      <c r="H3" s="6"/>
    </row>
    <row r="4" spans="1:13" ht="30" customHeight="1" x14ac:dyDescent="0.25">
      <c r="A4" s="66" t="s">
        <v>30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26.25" customHeight="1" x14ac:dyDescent="0.25">
      <c r="A5" s="73" t="s">
        <v>64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8" customHeight="1" x14ac:dyDescent="0.25">
      <c r="A6" s="67" t="s">
        <v>0</v>
      </c>
      <c r="B6" s="70" t="s">
        <v>17</v>
      </c>
      <c r="C6" s="71"/>
      <c r="D6" s="71"/>
      <c r="E6" s="71"/>
      <c r="F6" s="71"/>
      <c r="G6" s="71"/>
      <c r="H6" s="72"/>
      <c r="I6" s="79" t="s">
        <v>29</v>
      </c>
      <c r="J6" s="16"/>
      <c r="K6" s="79" t="s">
        <v>29</v>
      </c>
      <c r="L6" s="16"/>
      <c r="M6" s="79" t="s">
        <v>29</v>
      </c>
    </row>
    <row r="7" spans="1:13" ht="15.6" x14ac:dyDescent="0.25">
      <c r="A7" s="68"/>
      <c r="B7" s="70" t="s">
        <v>4</v>
      </c>
      <c r="C7" s="71"/>
      <c r="D7" s="72"/>
      <c r="E7" s="70" t="s">
        <v>5</v>
      </c>
      <c r="F7" s="71"/>
      <c r="G7" s="71"/>
      <c r="H7" s="72"/>
      <c r="I7" s="79"/>
      <c r="J7" s="16"/>
      <c r="K7" s="79"/>
      <c r="L7" s="16"/>
      <c r="M7" s="79"/>
    </row>
    <row r="8" spans="1:13" s="2" customFormat="1" ht="29.25" customHeight="1" thickBot="1" x14ac:dyDescent="0.3">
      <c r="A8" s="69"/>
      <c r="B8" s="5" t="s">
        <v>9</v>
      </c>
      <c r="C8" s="5" t="s">
        <v>35</v>
      </c>
      <c r="D8" s="5" t="s">
        <v>1</v>
      </c>
      <c r="E8" s="5" t="s">
        <v>3</v>
      </c>
      <c r="F8" s="14" t="s">
        <v>2</v>
      </c>
      <c r="G8" s="14" t="s">
        <v>6</v>
      </c>
      <c r="H8" s="14" t="s">
        <v>8</v>
      </c>
      <c r="I8" s="24" t="s">
        <v>31</v>
      </c>
      <c r="J8" s="16"/>
      <c r="K8" s="24" t="s">
        <v>32</v>
      </c>
      <c r="L8" s="16"/>
      <c r="M8" s="24" t="s">
        <v>33</v>
      </c>
    </row>
    <row r="9" spans="1:13" s="2" customFormat="1" ht="45" customHeight="1" thickTop="1" thickBot="1" x14ac:dyDescent="0.3">
      <c r="A9" s="65">
        <v>1</v>
      </c>
      <c r="B9" s="61" t="s">
        <v>10</v>
      </c>
      <c r="C9" s="61" t="s">
        <v>36</v>
      </c>
      <c r="D9" s="61" t="s">
        <v>46</v>
      </c>
      <c r="E9" s="61" t="s">
        <v>47</v>
      </c>
      <c r="F9" s="61" t="s">
        <v>11</v>
      </c>
      <c r="G9" s="62">
        <v>0.9</v>
      </c>
      <c r="H9" s="55" t="s">
        <v>48</v>
      </c>
      <c r="I9" s="58">
        <f>AVERAGE('030151'!Y10:Y11,'030152'!Y10:Y11,'030153'!Y10:Y11,'030154'!Y10:Y11,'030155'!Y10:Y11,'030156'!Y10:Y11,'030157'!Y10:Y11)</f>
        <v>1</v>
      </c>
      <c r="J9" s="17"/>
      <c r="K9" s="58">
        <f>AVERAGE('030251'!Y10:Y11,'030252'!Y10:Y11)</f>
        <v>1</v>
      </c>
      <c r="L9" s="17"/>
      <c r="M9" s="58">
        <f>AVERAGE(I9,K9)</f>
        <v>1</v>
      </c>
    </row>
    <row r="10" spans="1:13" s="2" customFormat="1" ht="42.75" customHeight="1" thickTop="1" thickBot="1" x14ac:dyDescent="0.3">
      <c r="A10" s="65"/>
      <c r="B10" s="61"/>
      <c r="C10" s="61"/>
      <c r="D10" s="61"/>
      <c r="E10" s="61"/>
      <c r="F10" s="61"/>
      <c r="G10" s="62"/>
      <c r="H10" s="55" t="s">
        <v>49</v>
      </c>
      <c r="I10" s="58"/>
      <c r="J10" s="17"/>
      <c r="K10" s="58"/>
      <c r="L10" s="17"/>
      <c r="M10" s="58"/>
    </row>
    <row r="11" spans="1:13" s="3" customFormat="1" ht="28.5" customHeight="1" thickTop="1" thickBot="1" x14ac:dyDescent="0.3">
      <c r="A11" s="74"/>
      <c r="B11" s="75"/>
      <c r="C11" s="75"/>
      <c r="D11" s="75"/>
      <c r="E11" s="75"/>
      <c r="F11" s="75"/>
      <c r="G11" s="75"/>
      <c r="H11" s="75"/>
      <c r="I11" s="7"/>
      <c r="J11" s="7"/>
      <c r="K11" s="7"/>
      <c r="L11" s="7"/>
    </row>
    <row r="12" spans="1:13" s="3" customFormat="1" ht="42" customHeight="1" thickTop="1" thickBot="1" x14ac:dyDescent="0.3">
      <c r="A12" s="65">
        <v>2</v>
      </c>
      <c r="B12" s="61" t="s">
        <v>12</v>
      </c>
      <c r="C12" s="61" t="s">
        <v>37</v>
      </c>
      <c r="D12" s="61" t="s">
        <v>13</v>
      </c>
      <c r="E12" s="61" t="s">
        <v>40</v>
      </c>
      <c r="F12" s="61" t="s">
        <v>11</v>
      </c>
      <c r="G12" s="62">
        <v>0.9</v>
      </c>
      <c r="H12" s="55" t="s">
        <v>41</v>
      </c>
      <c r="I12" s="58">
        <f>AVERAGE('030151'!Y13:Y14,'030152'!Y13:Y14,'030153'!Y13:Y14,'030154'!Y13:Y14,'030155'!Y13:Y14,'030156'!Y13:Y14,'030157'!Y13:Y14)</f>
        <v>0.97300687070889424</v>
      </c>
      <c r="J12" s="17"/>
      <c r="K12" s="58">
        <f>AVERAGE('030251'!Y13:Y14,'030252'!Y13:Y14)</f>
        <v>0.99603075213664727</v>
      </c>
      <c r="L12" s="17"/>
      <c r="M12" s="58">
        <f>AVERAGE(I12,K12)</f>
        <v>0.98451881142277076</v>
      </c>
    </row>
    <row r="13" spans="1:13" s="3" customFormat="1" ht="42" customHeight="1" thickTop="1" thickBot="1" x14ac:dyDescent="0.3">
      <c r="A13" s="65"/>
      <c r="B13" s="61"/>
      <c r="C13" s="61"/>
      <c r="D13" s="61"/>
      <c r="E13" s="61"/>
      <c r="F13" s="61"/>
      <c r="G13" s="62"/>
      <c r="H13" s="55" t="s">
        <v>39</v>
      </c>
      <c r="I13" s="58"/>
      <c r="J13" s="17"/>
      <c r="K13" s="58"/>
      <c r="L13" s="17"/>
      <c r="M13" s="58"/>
    </row>
    <row r="14" spans="1:13" s="3" customFormat="1" ht="28.5" customHeight="1" thickTop="1" thickBot="1" x14ac:dyDescent="0.3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39" customHeight="1" thickTop="1" thickBot="1" x14ac:dyDescent="0.3">
      <c r="A15" s="65">
        <v>3</v>
      </c>
      <c r="B15" s="61" t="s">
        <v>50</v>
      </c>
      <c r="C15" s="61" t="s">
        <v>38</v>
      </c>
      <c r="D15" s="61" t="s">
        <v>51</v>
      </c>
      <c r="E15" s="61" t="s">
        <v>52</v>
      </c>
      <c r="F15" s="61" t="s">
        <v>11</v>
      </c>
      <c r="G15" s="62">
        <v>1</v>
      </c>
      <c r="H15" s="55" t="s">
        <v>53</v>
      </c>
      <c r="I15" s="58">
        <f>AVERAGE('030151'!Y16:Y17,'030152'!Y16:Y17,'030153'!Y16:Y17,'030154'!Y16:Y17,'030155'!Y16:Y17,'030156'!Y16:Y17,'030157'!Y16:Y17)</f>
        <v>1</v>
      </c>
      <c r="J15" s="15"/>
      <c r="K15" s="58">
        <f>AVERAGE('030251'!Y16:Y17,'030252'!Y16:Y17)</f>
        <v>1</v>
      </c>
      <c r="L15" s="15"/>
      <c r="M15" s="58">
        <f>AVERAGE(I15,K15)</f>
        <v>1</v>
      </c>
    </row>
    <row r="16" spans="1:13" s="3" customFormat="1" ht="51" customHeight="1" thickTop="1" thickBot="1" x14ac:dyDescent="0.3">
      <c r="A16" s="65"/>
      <c r="B16" s="61"/>
      <c r="C16" s="61"/>
      <c r="D16" s="61"/>
      <c r="E16" s="61"/>
      <c r="F16" s="61"/>
      <c r="G16" s="62"/>
      <c r="H16" s="55" t="s">
        <v>54</v>
      </c>
      <c r="I16" s="58"/>
      <c r="J16" s="17"/>
      <c r="K16" s="58"/>
      <c r="L16" s="17"/>
      <c r="M16" s="58"/>
    </row>
    <row r="17" spans="1:13" s="3" customFormat="1" ht="28.5" customHeight="1" thickTop="1" thickBot="1" x14ac:dyDescent="0.3">
      <c r="A17" s="74"/>
      <c r="B17" s="75"/>
      <c r="C17" s="75"/>
      <c r="D17" s="75"/>
      <c r="E17" s="75"/>
      <c r="F17" s="75"/>
      <c r="G17" s="75"/>
      <c r="H17" s="75"/>
      <c r="I17" s="8"/>
      <c r="J17" s="8"/>
      <c r="K17" s="8"/>
      <c r="L17" s="8"/>
    </row>
    <row r="18" spans="1:13" s="3" customFormat="1" ht="44.25" customHeight="1" thickTop="1" thickBot="1" x14ac:dyDescent="0.3">
      <c r="A18" s="65">
        <v>4</v>
      </c>
      <c r="B18" s="61" t="s">
        <v>55</v>
      </c>
      <c r="C18" s="61" t="s">
        <v>38</v>
      </c>
      <c r="D18" s="61" t="s">
        <v>14</v>
      </c>
      <c r="E18" s="61" t="s">
        <v>56</v>
      </c>
      <c r="F18" s="61" t="s">
        <v>11</v>
      </c>
      <c r="G18" s="62">
        <v>0.9</v>
      </c>
      <c r="H18" s="55" t="s">
        <v>45</v>
      </c>
      <c r="I18" s="58">
        <f>AVERAGE('030151'!Y19:Y20,'030152'!Y19:Y20,'030153'!Y19:Y20,'030154'!Y19:Y20,'030155'!Y19:Y20,'030156'!Y19:Y20,'030157'!Y19:Y20)</f>
        <v>1</v>
      </c>
      <c r="J18" s="17"/>
      <c r="K18" s="58">
        <f>AVERAGE('030251'!Y19:Y20,'030252'!Y19:Y20)</f>
        <v>1</v>
      </c>
      <c r="L18" s="17"/>
      <c r="M18" s="58">
        <f>AVERAGE(I18,K18)</f>
        <v>1</v>
      </c>
    </row>
    <row r="19" spans="1:13" s="3" customFormat="1" ht="48.75" customHeight="1" thickTop="1" thickBot="1" x14ac:dyDescent="0.3">
      <c r="A19" s="65"/>
      <c r="B19" s="61"/>
      <c r="C19" s="61"/>
      <c r="D19" s="61"/>
      <c r="E19" s="61"/>
      <c r="F19" s="61"/>
      <c r="G19" s="62"/>
      <c r="H19" s="55" t="s">
        <v>44</v>
      </c>
      <c r="I19" s="58"/>
      <c r="J19" s="17"/>
      <c r="K19" s="58"/>
      <c r="L19" s="17"/>
      <c r="M19" s="58"/>
    </row>
    <row r="20" spans="1:13" s="3" customFormat="1" ht="28.5" customHeight="1" thickTop="1" thickBot="1" x14ac:dyDescent="0.3">
      <c r="A20" s="32"/>
      <c r="B20" s="33"/>
      <c r="C20" s="33"/>
      <c r="D20" s="34"/>
      <c r="E20" s="29"/>
      <c r="F20" s="35"/>
      <c r="G20" s="36"/>
      <c r="H20" s="37"/>
      <c r="I20" s="8"/>
      <c r="J20" s="8"/>
      <c r="K20" s="8"/>
      <c r="L20" s="8"/>
    </row>
    <row r="21" spans="1:13" s="3" customFormat="1" ht="33" customHeight="1" thickTop="1" thickBot="1" x14ac:dyDescent="0.3">
      <c r="A21" s="65">
        <v>5</v>
      </c>
      <c r="B21" s="61" t="s">
        <v>55</v>
      </c>
      <c r="C21" s="61" t="s">
        <v>38</v>
      </c>
      <c r="D21" s="61" t="s">
        <v>57</v>
      </c>
      <c r="E21" s="61" t="s">
        <v>58</v>
      </c>
      <c r="F21" s="61" t="s">
        <v>11</v>
      </c>
      <c r="G21" s="62">
        <v>1</v>
      </c>
      <c r="H21" s="55" t="s">
        <v>59</v>
      </c>
      <c r="I21" s="58">
        <f>AVERAGE('030151'!Y22:Y23,'030152'!Y22:Y23,'030153'!Y22:Y23,'030154'!Y22:Y23,'030155'!Y22:Y23,'030156'!Y22:Y23,'030157'!Y22:Y23)</f>
        <v>1</v>
      </c>
      <c r="J21" s="17"/>
      <c r="K21" s="58">
        <f>AVERAGE('030251'!Y22:Y23,'030252'!Y22:Y23)</f>
        <v>1</v>
      </c>
      <c r="L21" s="17"/>
      <c r="M21" s="58">
        <f>AVERAGE(I21,K21)</f>
        <v>1</v>
      </c>
    </row>
    <row r="22" spans="1:13" s="4" customFormat="1" ht="46.5" customHeight="1" thickTop="1" thickBot="1" x14ac:dyDescent="0.3">
      <c r="A22" s="65"/>
      <c r="B22" s="61"/>
      <c r="C22" s="61"/>
      <c r="D22" s="61"/>
      <c r="E22" s="61"/>
      <c r="F22" s="61"/>
      <c r="G22" s="62"/>
      <c r="H22" s="55" t="s">
        <v>60</v>
      </c>
      <c r="I22" s="58"/>
      <c r="J22" s="17"/>
      <c r="K22" s="58"/>
      <c r="L22" s="17"/>
      <c r="M22" s="58"/>
    </row>
    <row r="23" spans="1:13" s="4" customFormat="1" ht="24" thickTop="1" thickBot="1" x14ac:dyDescent="0.3">
      <c r="A23" s="59"/>
      <c r="B23" s="60"/>
      <c r="C23" s="60"/>
      <c r="D23" s="60"/>
      <c r="E23" s="60"/>
      <c r="F23" s="60"/>
      <c r="G23" s="60"/>
      <c r="H23" s="60"/>
      <c r="I23" s="15"/>
      <c r="J23" s="15"/>
    </row>
    <row r="24" spans="1:13" ht="33" customHeight="1" thickTop="1" thickBot="1" x14ac:dyDescent="0.3">
      <c r="A24" s="65">
        <v>6</v>
      </c>
      <c r="B24" s="61" t="s">
        <v>61</v>
      </c>
      <c r="C24" s="61" t="s">
        <v>37</v>
      </c>
      <c r="D24" s="61" t="s">
        <v>15</v>
      </c>
      <c r="E24" s="61" t="s">
        <v>62</v>
      </c>
      <c r="F24" s="61" t="s">
        <v>11</v>
      </c>
      <c r="G24" s="62">
        <v>0.9</v>
      </c>
      <c r="H24" s="55" t="s">
        <v>42</v>
      </c>
      <c r="I24" s="58">
        <f>AVERAGE('030151'!Y25:Y26,'030152'!Y25:Y26,'030153'!Y25:Y26,'030154'!Y25:Y26,'030155'!Y25:Y26,'030156'!Y25:Y26,'030157'!Y25:Y26)</f>
        <v>1</v>
      </c>
      <c r="J24" s="17"/>
      <c r="K24" s="58">
        <f>AVERAGE('030251'!Y25:Y26,'030252'!Y25:Y26)</f>
        <v>0.997934595524957</v>
      </c>
      <c r="L24" s="17"/>
      <c r="M24" s="58">
        <f>AVERAGE(I24,K24)</f>
        <v>0.9989672977624785</v>
      </c>
    </row>
    <row r="25" spans="1:13" ht="45.75" customHeight="1" thickTop="1" thickBot="1" x14ac:dyDescent="0.3">
      <c r="A25" s="65"/>
      <c r="B25" s="61"/>
      <c r="C25" s="61"/>
      <c r="D25" s="61"/>
      <c r="E25" s="61"/>
      <c r="F25" s="61"/>
      <c r="G25" s="62"/>
      <c r="H25" s="55" t="s">
        <v>63</v>
      </c>
      <c r="I25" s="58"/>
      <c r="J25" s="17"/>
      <c r="K25" s="58"/>
      <c r="L25" s="17"/>
      <c r="M25" s="58"/>
    </row>
    <row r="26" spans="1:13" ht="30" customHeight="1" thickTop="1" x14ac:dyDescent="0.25">
      <c r="A26" s="63"/>
      <c r="B26" s="64"/>
      <c r="C26" s="64"/>
      <c r="D26" s="64"/>
      <c r="E26" s="64"/>
      <c r="F26" s="64"/>
      <c r="G26" s="64"/>
      <c r="H26" s="64"/>
    </row>
  </sheetData>
  <mergeCells count="76"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  <mergeCell ref="M6:M7"/>
    <mergeCell ref="M9:M10"/>
    <mergeCell ref="I6:I7"/>
    <mergeCell ref="K6:K7"/>
    <mergeCell ref="E9:E10"/>
    <mergeCell ref="F9:F10"/>
    <mergeCell ref="B6:H6"/>
    <mergeCell ref="J2:K2"/>
    <mergeCell ref="F2:I2"/>
    <mergeCell ref="A1:L1"/>
    <mergeCell ref="K18:K19"/>
    <mergeCell ref="K9:K10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A9:A10"/>
    <mergeCell ref="B9:B10"/>
    <mergeCell ref="G9:G10"/>
    <mergeCell ref="A11:H11"/>
    <mergeCell ref="A12:A13"/>
    <mergeCell ref="D9:D10"/>
    <mergeCell ref="A4:M4"/>
    <mergeCell ref="A6:A8"/>
    <mergeCell ref="G18:G19"/>
    <mergeCell ref="I21:I22"/>
    <mergeCell ref="K21:K22"/>
    <mergeCell ref="K12:K13"/>
    <mergeCell ref="B7:D7"/>
    <mergeCell ref="E7:H7"/>
    <mergeCell ref="C9:C10"/>
    <mergeCell ref="I9:I10"/>
    <mergeCell ref="I12:I13"/>
    <mergeCell ref="C21:C22"/>
    <mergeCell ref="E12:E13"/>
    <mergeCell ref="A5:M5"/>
    <mergeCell ref="A21:A22"/>
    <mergeCell ref="B21:B22"/>
    <mergeCell ref="A26:H26"/>
    <mergeCell ref="I24:I25"/>
    <mergeCell ref="K24:K25"/>
    <mergeCell ref="A24:A25"/>
    <mergeCell ref="B24:B25"/>
    <mergeCell ref="C24:C25"/>
    <mergeCell ref="D24:D25"/>
    <mergeCell ref="E24:E25"/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</mergeCells>
  <conditionalFormatting sqref="I12:I13">
    <cfRule type="dataBar" priority="2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{A2502151-CAA5-4D96-8670-49D8CC16DC1A}</x14:id>
        </ext>
      </extLst>
    </cfRule>
    <cfRule type="dataBar" priority="4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  <cfRule type="dataBar" priority="7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{0C8C1719-84BF-453C-8B2B-89E37D8E5F71}</x14:id>
        </ext>
      </extLst>
    </cfRule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  <cfRule type="dataBar" priority="6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{21F2D068-2DEF-40C0-8F27-7E6F7C63086C}</x14:id>
        </ext>
      </extLst>
    </cfRule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  <cfRule type="dataBar" priority="6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{B93B69AF-55C7-4CDF-BB78-3FE7D31F6A6D}</x14:id>
        </ext>
      </extLst>
    </cfRule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{3D058166-9E8D-416F-9C56-092E5F2F9FA5}</x14:id>
        </ext>
      </extLst>
    </cfRule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{7CCFBC3B-C52B-4E16-8072-3F8F58B8E186}</x14:id>
        </ext>
      </extLst>
    </cfRule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  <cfRule type="dataBar" priority="6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{2F88F55E-5043-49E0-BBC4-C77DEF1B4173}</x14:id>
        </ext>
      </extLst>
    </cfRule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{E5E428A5-952A-42C8-8B92-25E43FAFB374}</x14:id>
        </ext>
      </extLst>
    </cfRule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{113AED02-E854-4EA4-8BF8-C3304F0E8706}</x14:id>
        </ext>
      </extLst>
    </cfRule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{14CE5A16-2A26-4022-830C-1D55AA092317}</x14:id>
        </ext>
      </extLst>
    </cfRule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{4C72BF4A-CC2F-4443-BC48-97176286B4AC}</x14:id>
        </ext>
      </extLst>
    </cfRule>
  </conditionalFormatting>
  <conditionalFormatting sqref="I9:J22">
    <cfRule type="dataBar" priority="1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I9:J23 K9:L22">
    <cfRule type="dataBar" priority="4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9:L10">
    <cfRule type="dataBar" priority="4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11:L11 I17:L17 I14:L14 I20:L20">
    <cfRule type="dataBar" priority="4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J24:J25 L24:L25">
    <cfRule type="dataBar" priority="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J24:J25">
    <cfRule type="dataBar" priority="4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K9:K10">
    <cfRule type="dataBar" priority="10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{9B84B013-5EED-4674-8A86-B8F76C3B596C}</x14:id>
        </ext>
      </extLst>
    </cfRule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{C423062C-9F6C-40D7-A060-E2AE9ECDCAFA}</x14:id>
        </ext>
      </extLst>
    </cfRule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{96657541-C0AA-43E0-AD19-61333EADE87F}</x14:id>
        </ext>
      </extLst>
    </cfRule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{06AF851F-1E8C-4585-88B0-03343F016591}</x14:id>
        </ext>
      </extLst>
    </cfRule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  <cfRule type="dataBar" priority="6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{FC1CA6B8-BB9A-45A0-9AB9-D1B0E447D8D0}</x14:id>
        </ext>
      </extLst>
    </cfRule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{313A35D3-F919-4D7C-84F8-BD483CF7D65A}</x14:id>
        </ext>
      </extLst>
    </cfRule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  <cfRule type="dataBar" priority="6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  <cfRule type="dataBar" priority="6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{FEEDCF03-0609-4739-A473-A2FE4F127DAE}</x14:id>
        </ext>
      </extLst>
    </cfRule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{0440E889-DB56-4430-A11E-FE0CF27D355F}</x14:id>
        </ext>
      </extLst>
    </cfRule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{2F5010BB-3365-474F-9183-BD1DF7467BF9}</x14:id>
        </ext>
      </extLst>
    </cfRule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{E536DF6B-DC90-47C5-9EB3-D8770C74E739}</x14:id>
        </ext>
      </extLst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{BEA80E4E-606B-482C-8C67-D636992A3CFB}</x14:id>
        </ext>
      </extLst>
    </cfRule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{FD5D5FFB-7341-44DB-B79A-67A69DEA0BE7}</x14:id>
        </ext>
      </extLst>
    </cfRule>
  </conditionalFormatting>
  <conditionalFormatting sqref="K9:L22">
    <cfRule type="dataBar" priority="1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L24:L25">
    <cfRule type="dataBar" priority="4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M9:M10">
    <cfRule type="dataBar" priority="1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  <cfRule type="dataBar" priority="1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12:M13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  <cfRule type="dataBar" priority="5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5:M16">
    <cfRule type="dataBar" priority="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  <cfRule type="dataBar" priority="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8:M19">
    <cfRule type="dataBar" priority="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  <cfRule type="dataBar" priority="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21:M22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  <cfRule type="dataBar" priority="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4:M25">
    <cfRule type="dataBar" priority="4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dataValidations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502151-CAA5-4D96-8670-49D8CC16DC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0C8C1719-84BF-453C-8B2B-89E37D8E5F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21F2D068-2DEF-40C0-8F27-7E6F7C630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B93B69AF-55C7-4CDF-BB78-3FE7D31F6A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058166-9E8D-416F-9C56-092E5F2F9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CFBC3B-C52B-4E16-8072-3F8F58B8E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2F88F55E-5043-49E0-BBC4-C77DEF1B4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E428A5-952A-42C8-8B92-25E43FAFB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AED02-E854-4EA4-8BF8-C3304F0E8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CE5A16-2A26-4022-830C-1D55AA092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72BF4A-CC2F-4443-BC48-97176286B4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9B84B013-5EED-4674-8A86-B8F76C3B5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23062C-9F6C-40D7-A060-E2AE9ECDC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657541-C0AA-43E0-AD19-61333EADE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AF851F-1E8C-4585-88B0-03343F0165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1CA6B8-BB9A-45A0-9AB9-D1B0E447D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3A35D3-F919-4D7C-84F8-BD483CF7D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EEDCF03-0609-4739-A473-A2FE4F127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40E889-DB56-4430-A11E-FE0CF27D3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2F5010BB-3365-474F-9183-BD1DF7467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36DF6B-DC90-47C5-9EB3-D8770C74E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A80E4E-606B-482C-8C67-D636992A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5D5FFB-7341-44DB-B79A-67A69DEA0B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K38"/>
  <sheetViews>
    <sheetView showGridLines="0" tabSelected="1" topLeftCell="A4" zoomScale="60" zoomScaleNormal="60" workbookViewId="0">
      <selection activeCell="AA13" sqref="AA13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2</v>
      </c>
      <c r="F2" s="99" t="s">
        <v>20</v>
      </c>
      <c r="G2" s="99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67</v>
      </c>
      <c r="K10" s="26">
        <v>55</v>
      </c>
      <c r="L10" s="26">
        <v>40</v>
      </c>
      <c r="M10" s="26">
        <v>75</v>
      </c>
      <c r="N10" s="26">
        <v>62</v>
      </c>
      <c r="O10" s="26">
        <v>75</v>
      </c>
      <c r="P10" s="26">
        <v>76</v>
      </c>
      <c r="Q10" s="26">
        <v>73</v>
      </c>
      <c r="R10" s="26">
        <v>63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67</v>
      </c>
      <c r="K11" s="39">
        <v>55</v>
      </c>
      <c r="L11" s="39">
        <v>40</v>
      </c>
      <c r="M11" s="39">
        <v>75</v>
      </c>
      <c r="N11" s="39">
        <v>62</v>
      </c>
      <c r="O11" s="39">
        <v>75</v>
      </c>
      <c r="P11" s="39">
        <v>76</v>
      </c>
      <c r="Q11" s="39">
        <v>73</v>
      </c>
      <c r="R11" s="39">
        <v>63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665</v>
      </c>
      <c r="K13" s="26">
        <v>551</v>
      </c>
      <c r="L13" s="26">
        <v>395</v>
      </c>
      <c r="M13" s="26">
        <v>748</v>
      </c>
      <c r="N13" s="26">
        <v>614</v>
      </c>
      <c r="O13" s="26">
        <v>746</v>
      </c>
      <c r="P13" s="26">
        <v>702</v>
      </c>
      <c r="Q13" s="26">
        <v>731</v>
      </c>
      <c r="R13" s="26">
        <v>696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0.99506550961374851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666</v>
      </c>
      <c r="K14" s="39">
        <v>553</v>
      </c>
      <c r="L14" s="39">
        <v>404</v>
      </c>
      <c r="M14" s="39">
        <v>750</v>
      </c>
      <c r="N14" s="39">
        <v>617</v>
      </c>
      <c r="O14" s="39">
        <v>752</v>
      </c>
      <c r="P14" s="39">
        <v>762</v>
      </c>
      <c r="Q14" s="39">
        <v>734</v>
      </c>
      <c r="R14" s="39">
        <v>639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663</v>
      </c>
      <c r="K19" s="26">
        <v>848</v>
      </c>
      <c r="L19" s="26">
        <v>170</v>
      </c>
      <c r="M19" s="26">
        <v>820</v>
      </c>
      <c r="N19" s="26">
        <v>574</v>
      </c>
      <c r="O19" s="26">
        <v>742</v>
      </c>
      <c r="P19" s="26">
        <v>800</v>
      </c>
      <c r="Q19" s="26">
        <v>734</v>
      </c>
      <c r="R19" s="26">
        <v>723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663</v>
      </c>
      <c r="K20" s="39">
        <v>848</v>
      </c>
      <c r="L20" s="39">
        <v>170</v>
      </c>
      <c r="M20" s="39">
        <v>820</v>
      </c>
      <c r="N20" s="39">
        <v>574</v>
      </c>
      <c r="O20" s="39">
        <v>742</v>
      </c>
      <c r="P20" s="39">
        <v>800</v>
      </c>
      <c r="Q20" s="39">
        <v>734</v>
      </c>
      <c r="R20" s="39">
        <v>723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875</v>
      </c>
      <c r="K22" s="26">
        <v>1145</v>
      </c>
      <c r="L22" s="26">
        <v>578</v>
      </c>
      <c r="M22" s="26">
        <v>1034</v>
      </c>
      <c r="N22" s="26">
        <v>953</v>
      </c>
      <c r="O22" s="26">
        <v>1018</v>
      </c>
      <c r="P22" s="26">
        <v>1118</v>
      </c>
      <c r="Q22" s="26">
        <v>1106</v>
      </c>
      <c r="R22" s="26">
        <v>1219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875</v>
      </c>
      <c r="K23" s="39">
        <v>1145</v>
      </c>
      <c r="L23" s="39">
        <v>578</v>
      </c>
      <c r="M23" s="39">
        <v>1034</v>
      </c>
      <c r="N23" s="39">
        <v>953</v>
      </c>
      <c r="O23" s="39">
        <v>1018</v>
      </c>
      <c r="P23" s="39">
        <v>1118</v>
      </c>
      <c r="Q23" s="39">
        <v>1106</v>
      </c>
      <c r="R23" s="39">
        <v>1219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56">
        <v>0</v>
      </c>
      <c r="J25" s="56">
        <v>721</v>
      </c>
      <c r="K25" s="56">
        <v>578</v>
      </c>
      <c r="L25" s="56">
        <v>737</v>
      </c>
      <c r="M25" s="56">
        <v>364</v>
      </c>
      <c r="N25" s="56">
        <v>655</v>
      </c>
      <c r="O25" s="56">
        <v>677</v>
      </c>
      <c r="P25" s="56">
        <v>698</v>
      </c>
      <c r="Q25" s="26">
        <v>746</v>
      </c>
      <c r="R25" s="26">
        <v>610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0.99586919104991389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57">
        <v>0</v>
      </c>
      <c r="J26" s="57">
        <v>723</v>
      </c>
      <c r="K26" s="57">
        <v>578</v>
      </c>
      <c r="L26" s="57">
        <v>745</v>
      </c>
      <c r="M26" s="57">
        <v>366</v>
      </c>
      <c r="N26" s="57">
        <v>661</v>
      </c>
      <c r="O26" s="57">
        <v>679</v>
      </c>
      <c r="P26" s="57">
        <v>698</v>
      </c>
      <c r="Q26" s="39">
        <v>747</v>
      </c>
      <c r="R26" s="39">
        <v>613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/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Y19:Y20"/>
    <mergeCell ref="A19:A20"/>
    <mergeCell ref="B19:B20"/>
    <mergeCell ref="C19:C20"/>
    <mergeCell ref="D19:D20"/>
    <mergeCell ref="E19:E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F10:F11"/>
    <mergeCell ref="G10:G11"/>
    <mergeCell ref="Y10:Y11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conditionalFormatting sqref="Y10">
    <cfRule type="cellIs" dxfId="16" priority="18" operator="greaterThan">
      <formula>95%</formula>
    </cfRule>
    <cfRule type="cellIs" dxfId="15" priority="19" operator="greaterThanOrEqual">
      <formula>90%</formula>
    </cfRule>
    <cfRule type="cellIs" dxfId="14" priority="20" operator="lessThan">
      <formula>89.99%</formula>
    </cfRule>
  </conditionalFormatting>
  <conditionalFormatting sqref="Y13">
    <cfRule type="cellIs" dxfId="13" priority="15" operator="greaterThan">
      <formula>95%</formula>
    </cfRule>
    <cfRule type="cellIs" dxfId="12" priority="16" operator="greaterThanOrEqual">
      <formula>90%</formula>
    </cfRule>
    <cfRule type="cellIs" dxfId="11" priority="17" operator="lessThan">
      <formula>89.99%</formula>
    </cfRule>
  </conditionalFormatting>
  <conditionalFormatting sqref="Y16">
    <cfRule type="cellIs" dxfId="10" priority="12" operator="greaterThan">
      <formula>95%</formula>
    </cfRule>
    <cfRule type="cellIs" dxfId="9" priority="13" operator="greaterThanOrEqual">
      <formula>90%</formula>
    </cfRule>
    <cfRule type="cellIs" dxfId="8" priority="14" operator="lessThan">
      <formula>89.99%</formula>
    </cfRule>
  </conditionalFormatting>
  <conditionalFormatting sqref="Y19">
    <cfRule type="cellIs" dxfId="7" priority="9" operator="greaterThan">
      <formula>95%</formula>
    </cfRule>
    <cfRule type="cellIs" dxfId="6" priority="10" operator="greaterThanOrEqual">
      <formula>90%</formula>
    </cfRule>
    <cfRule type="cellIs" dxfId="5" priority="11" operator="lessThan">
      <formula>89.99%</formula>
    </cfRule>
  </conditionalFormatting>
  <conditionalFormatting sqref="Y22">
    <cfRule type="cellIs" dxfId="4" priority="1" operator="greaterThanOrEqual">
      <formula>100%</formula>
    </cfRule>
    <cfRule type="cellIs" dxfId="3" priority="2" operator="lessThan">
      <formula>99.99%</formula>
    </cfRule>
  </conditionalFormatting>
  <conditionalFormatting sqref="Y25">
    <cfRule type="cellIs" dxfId="2" priority="3" operator="greaterThan">
      <formula>95%</formula>
    </cfRule>
    <cfRule type="cellIs" dxfId="1" priority="4" operator="greaterThanOrEqual">
      <formula>90%</formula>
    </cfRule>
    <cfRule type="cellIs" dxfId="0" priority="5" operator="lessThan">
      <formula>89.99%</formula>
    </cfRule>
  </conditionalFormatting>
  <conditionalFormatting sqref="I21:X21">
    <cfRule type="colorScale" priority="423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38"/>
  <sheetViews>
    <sheetView showGridLines="0" topLeftCell="A32" zoomScale="130" zoomScaleNormal="130" workbookViewId="0">
      <selection activeCell="C42" sqref="C42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">
        <v>65</v>
      </c>
      <c r="J9" s="31" t="s">
        <v>66</v>
      </c>
      <c r="K9" s="31" t="s">
        <v>67</v>
      </c>
      <c r="L9" s="31" t="s">
        <v>68</v>
      </c>
      <c r="M9" s="31" t="s">
        <v>69</v>
      </c>
      <c r="N9" s="31" t="s">
        <v>70</v>
      </c>
      <c r="O9" s="31" t="s">
        <v>71</v>
      </c>
      <c r="P9" s="31" t="s">
        <v>72</v>
      </c>
      <c r="Q9" s="31" t="s">
        <v>73</v>
      </c>
      <c r="R9" s="31" t="s">
        <v>74</v>
      </c>
      <c r="S9" s="31" t="s">
        <v>75</v>
      </c>
      <c r="T9" s="31" t="s">
        <v>76</v>
      </c>
      <c r="U9" s="31" t="s">
        <v>77</v>
      </c>
      <c r="V9" s="31" t="s">
        <v>78</v>
      </c>
      <c r="W9" s="31" t="s">
        <v>79</v>
      </c>
      <c r="X9" s="31" t="s">
        <v>80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36</v>
      </c>
      <c r="K10" s="26">
        <v>28</v>
      </c>
      <c r="L10" s="26">
        <v>29</v>
      </c>
      <c r="M10" s="26">
        <v>36</v>
      </c>
      <c r="N10" s="26">
        <v>28</v>
      </c>
      <c r="O10" s="26">
        <v>41</v>
      </c>
      <c r="P10" s="26">
        <v>40</v>
      </c>
      <c r="Q10" s="26">
        <v>34</v>
      </c>
      <c r="R10" s="26">
        <v>27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36</v>
      </c>
      <c r="K11" s="39">
        <v>28</v>
      </c>
      <c r="L11" s="39">
        <v>29</v>
      </c>
      <c r="M11" s="39">
        <v>36</v>
      </c>
      <c r="N11" s="39">
        <v>28</v>
      </c>
      <c r="O11" s="39">
        <v>41</v>
      </c>
      <c r="P11" s="39">
        <v>40</v>
      </c>
      <c r="Q11" s="39">
        <v>34</v>
      </c>
      <c r="R11" s="39">
        <v>27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356</v>
      </c>
      <c r="K13" s="26">
        <v>279</v>
      </c>
      <c r="L13" s="26">
        <v>290</v>
      </c>
      <c r="M13" s="26">
        <v>364</v>
      </c>
      <c r="N13" s="26">
        <v>276</v>
      </c>
      <c r="O13" s="26">
        <v>407</v>
      </c>
      <c r="P13" s="26">
        <v>394</v>
      </c>
      <c r="Q13" s="26">
        <v>337</v>
      </c>
      <c r="R13" s="26">
        <v>271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0.9966487935656837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358</v>
      </c>
      <c r="K14" s="39">
        <v>279</v>
      </c>
      <c r="L14" s="39">
        <v>291</v>
      </c>
      <c r="M14" s="39">
        <v>366</v>
      </c>
      <c r="N14" s="39">
        <v>277</v>
      </c>
      <c r="O14" s="39">
        <v>408</v>
      </c>
      <c r="P14" s="39">
        <v>396</v>
      </c>
      <c r="Q14" s="39">
        <v>337</v>
      </c>
      <c r="R14" s="39">
        <v>272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381</v>
      </c>
      <c r="K19" s="26">
        <v>348</v>
      </c>
      <c r="L19" s="26">
        <v>210</v>
      </c>
      <c r="M19" s="26">
        <v>439</v>
      </c>
      <c r="N19" s="26">
        <v>271</v>
      </c>
      <c r="O19" s="26">
        <v>374</v>
      </c>
      <c r="P19" s="26">
        <v>327</v>
      </c>
      <c r="Q19" s="26">
        <v>453</v>
      </c>
      <c r="R19" s="26">
        <v>259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381</v>
      </c>
      <c r="K20" s="39">
        <v>348</v>
      </c>
      <c r="L20" s="39">
        <v>210</v>
      </c>
      <c r="M20" s="39">
        <v>439</v>
      </c>
      <c r="N20" s="39">
        <v>271</v>
      </c>
      <c r="O20" s="39">
        <v>374</v>
      </c>
      <c r="P20" s="39">
        <v>327</v>
      </c>
      <c r="Q20" s="39">
        <v>453</v>
      </c>
      <c r="R20" s="39">
        <v>259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670</v>
      </c>
      <c r="K22" s="26">
        <v>706</v>
      </c>
      <c r="L22" s="26">
        <v>569</v>
      </c>
      <c r="M22" s="26">
        <v>763</v>
      </c>
      <c r="N22" s="26">
        <v>646</v>
      </c>
      <c r="O22" s="26">
        <v>710</v>
      </c>
      <c r="P22" s="26">
        <v>673</v>
      </c>
      <c r="Q22" s="26">
        <v>730</v>
      </c>
      <c r="R22" s="26">
        <v>668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670</v>
      </c>
      <c r="K23" s="39">
        <v>706</v>
      </c>
      <c r="L23" s="39">
        <v>569</v>
      </c>
      <c r="M23" s="39">
        <v>763</v>
      </c>
      <c r="N23" s="39">
        <v>646</v>
      </c>
      <c r="O23" s="39">
        <v>710</v>
      </c>
      <c r="P23" s="39">
        <v>673</v>
      </c>
      <c r="Q23" s="39">
        <v>730</v>
      </c>
      <c r="R23" s="39">
        <v>668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400</v>
      </c>
      <c r="K25" s="26">
        <v>312</v>
      </c>
      <c r="L25" s="26">
        <v>347</v>
      </c>
      <c r="M25" s="26">
        <v>245</v>
      </c>
      <c r="N25" s="26">
        <v>388</v>
      </c>
      <c r="O25" s="26">
        <v>310</v>
      </c>
      <c r="P25" s="26">
        <v>357</v>
      </c>
      <c r="Q25" s="26">
        <v>396</v>
      </c>
      <c r="R25" s="26">
        <v>321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400</v>
      </c>
      <c r="K26" s="39">
        <v>312</v>
      </c>
      <c r="L26" s="39">
        <v>347</v>
      </c>
      <c r="M26" s="39">
        <v>245</v>
      </c>
      <c r="N26" s="39">
        <v>388</v>
      </c>
      <c r="O26" s="39">
        <v>310</v>
      </c>
      <c r="P26" s="39">
        <v>357</v>
      </c>
      <c r="Q26" s="39">
        <v>396</v>
      </c>
      <c r="R26" s="39">
        <v>321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84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A1:Y1"/>
    <mergeCell ref="F2:G2"/>
    <mergeCell ref="A6:A9"/>
    <mergeCell ref="B6:H6"/>
    <mergeCell ref="Y6:Y9"/>
    <mergeCell ref="B7:D7"/>
    <mergeCell ref="E7:H7"/>
    <mergeCell ref="A4:Y4"/>
    <mergeCell ref="A5:Y5"/>
    <mergeCell ref="I6:X6"/>
    <mergeCell ref="I7:X7"/>
    <mergeCell ref="B8:X8"/>
    <mergeCell ref="C10:C11"/>
    <mergeCell ref="C13:C14"/>
    <mergeCell ref="A12:Y12"/>
    <mergeCell ref="A15:Y15"/>
    <mergeCell ref="Y10:Y11"/>
    <mergeCell ref="Y13:Y14"/>
    <mergeCell ref="A13:A14"/>
    <mergeCell ref="A10:A11"/>
    <mergeCell ref="B10:B11"/>
    <mergeCell ref="D10:D11"/>
    <mergeCell ref="E10:E11"/>
    <mergeCell ref="F10:F11"/>
    <mergeCell ref="G10:G11"/>
    <mergeCell ref="Y19:Y20"/>
    <mergeCell ref="B13:B14"/>
    <mergeCell ref="D13:D14"/>
    <mergeCell ref="E13:E14"/>
    <mergeCell ref="F13:F14"/>
    <mergeCell ref="G13:G14"/>
    <mergeCell ref="G19:G20"/>
    <mergeCell ref="A19:A20"/>
    <mergeCell ref="B19:B20"/>
    <mergeCell ref="D19:D20"/>
    <mergeCell ref="Y22:Y23"/>
    <mergeCell ref="A16:A17"/>
    <mergeCell ref="B16:B17"/>
    <mergeCell ref="D16:D17"/>
    <mergeCell ref="E16:E17"/>
    <mergeCell ref="F16:F17"/>
    <mergeCell ref="G16:G17"/>
    <mergeCell ref="C16:C17"/>
    <mergeCell ref="C19:C20"/>
    <mergeCell ref="A18:Y18"/>
    <mergeCell ref="E19:E20"/>
    <mergeCell ref="F19:F20"/>
    <mergeCell ref="Y16:Y17"/>
    <mergeCell ref="G22:G23"/>
    <mergeCell ref="C22:C23"/>
    <mergeCell ref="A24:Y24"/>
    <mergeCell ref="A25:A26"/>
    <mergeCell ref="B25:B26"/>
    <mergeCell ref="A22:A23"/>
    <mergeCell ref="B22:B23"/>
    <mergeCell ref="D22:D23"/>
    <mergeCell ref="E22:E23"/>
    <mergeCell ref="F22:F23"/>
    <mergeCell ref="B36:G37"/>
    <mergeCell ref="H36:M37"/>
    <mergeCell ref="Y25:Y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</mergeCells>
  <phoneticPr fontId="28" type="noConversion"/>
  <conditionalFormatting sqref="Y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Y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Y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Y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Y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Y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conditionalFormatting sqref="I21:X21">
    <cfRule type="colorScale" priority="415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K38"/>
  <sheetViews>
    <sheetView showGridLines="0" topLeftCell="A23" zoomScale="70" zoomScaleNormal="70" workbookViewId="0">
      <selection activeCell="G41" sqref="G41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_xlfn.SINGLE('PANEL DE CONTROL DISTRITAL'!A1)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15" t="str">
        <f>'PANEL DE CONTROL DISTRITAL'!A6</f>
        <v>Número</v>
      </c>
      <c r="B6" s="109" t="str">
        <f>'PANEL DE CONTROL DISTRITAL'!B6</f>
        <v xml:space="preserve">PROCESOS SUSTANTIVOS E INDICADORES </v>
      </c>
      <c r="C6" s="110"/>
      <c r="D6" s="110"/>
      <c r="E6" s="110"/>
      <c r="F6" s="110"/>
      <c r="G6" s="110"/>
      <c r="H6" s="118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9" t="s">
        <v>7</v>
      </c>
    </row>
    <row r="7" spans="1:37" ht="17.25" customHeight="1" thickTop="1" thickBot="1" x14ac:dyDescent="0.3">
      <c r="A7" s="116"/>
      <c r="B7" s="109" t="str">
        <f>'PANEL DE CONTROL DISTRITAL'!B7</f>
        <v>DESCRIPCIÓN</v>
      </c>
      <c r="C7" s="110"/>
      <c r="D7" s="118"/>
      <c r="E7" s="109" t="str">
        <f>'PANEL DE CONTROL DISTRITAL'!E7</f>
        <v>MEDICIÓN</v>
      </c>
      <c r="F7" s="110"/>
      <c r="G7" s="110"/>
      <c r="H7" s="118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20"/>
    </row>
    <row r="8" spans="1:37" ht="5.25" customHeight="1" thickTop="1" thickBot="1" x14ac:dyDescent="0.3">
      <c r="A8" s="116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20"/>
    </row>
    <row r="9" spans="1:37" s="2" customFormat="1" ht="29.25" customHeight="1" thickTop="1" thickBot="1" x14ac:dyDescent="0.3">
      <c r="A9" s="11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21"/>
    </row>
    <row r="10" spans="1:37" s="2" customFormat="1" ht="50.1" customHeight="1" thickTop="1" thickBot="1" x14ac:dyDescent="0.3">
      <c r="A10" s="129">
        <f>'PANEL DE CONTROL DISTRITAL'!A9</f>
        <v>1</v>
      </c>
      <c r="B10" s="131" t="str">
        <f>'PANEL DE CONTROL DISTRITAL'!B9</f>
        <v>ENTREVISTA</v>
      </c>
      <c r="C10" s="133" t="str">
        <f>'PANEL DE CONTROL DISTRITAL'!C9</f>
        <v xml:space="preserve"> Auxiliar de Atención Ciudadana</v>
      </c>
      <c r="D10" s="135" t="str">
        <f>'PANEL DE CONTROL DISTRITAL'!D9</f>
        <v>Fichas requisitadas correctamente=</v>
      </c>
      <c r="E10" s="133" t="str">
        <f>'PANEL DE CONTROL DISTRITAL'!E9</f>
        <v>(Fichas requisitadas correctamente / Fichas revisadas en la muestra del 10%) x 100</v>
      </c>
      <c r="F10" s="122" t="str">
        <f>'PANEL DE CONTROL DISTRITAL'!F9</f>
        <v>Semanal (remesa)</v>
      </c>
      <c r="G10" s="124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5</v>
      </c>
      <c r="K10" s="26">
        <v>4</v>
      </c>
      <c r="L10" s="26">
        <v>4</v>
      </c>
      <c r="M10" s="26">
        <v>4</v>
      </c>
      <c r="N10" s="26">
        <v>4</v>
      </c>
      <c r="O10" s="26">
        <v>4</v>
      </c>
      <c r="P10" s="26">
        <v>5</v>
      </c>
      <c r="Q10" s="26">
        <v>4</v>
      </c>
      <c r="R10" s="26">
        <v>4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130"/>
      <c r="B11" s="132"/>
      <c r="C11" s="134"/>
      <c r="D11" s="136"/>
      <c r="E11" s="134"/>
      <c r="F11" s="123"/>
      <c r="G11" s="125"/>
      <c r="H11" s="28" t="str">
        <f>'PANEL DE CONTROL DISTRITAL'!H10</f>
        <v>Fichas revisadas en la muestra del 10%</v>
      </c>
      <c r="I11" s="39">
        <v>0</v>
      </c>
      <c r="J11" s="39">
        <v>5</v>
      </c>
      <c r="K11" s="39">
        <v>4</v>
      </c>
      <c r="L11" s="39">
        <v>4</v>
      </c>
      <c r="M11" s="39">
        <v>4</v>
      </c>
      <c r="N11" s="39">
        <v>4</v>
      </c>
      <c r="O11" s="39">
        <v>4</v>
      </c>
      <c r="P11" s="39">
        <v>5</v>
      </c>
      <c r="Q11" s="39">
        <v>4</v>
      </c>
      <c r="R11" s="39">
        <v>4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129">
        <f>'PANEL DE CONTROL DISTRITAL'!A12</f>
        <v>2</v>
      </c>
      <c r="B13" s="131" t="str">
        <f>'PANEL DE CONTROL DISTRITAL'!B12</f>
        <v>TRÁMITE</v>
      </c>
      <c r="C13" s="133" t="str">
        <f>'PANEL DE CONTROL DISTRITAL'!C12</f>
        <v>Operador de Equipo Tecnológico</v>
      </c>
      <c r="D13" s="135" t="str">
        <f>'PANEL DE CONTROL DISTRITAL'!D12</f>
        <v>Trámites exitosos efectivos=</v>
      </c>
      <c r="E13" s="133" t="str">
        <f>'PANEL DE CONTROL DISTRITAL'!E12</f>
        <v>(Número de trámites exitosos / Número de trámites aplicados) x 100</v>
      </c>
      <c r="F13" s="122" t="str">
        <f>'PANEL DE CONTROL DISTRITAL'!F12</f>
        <v>Semanal (remesa)</v>
      </c>
      <c r="G13" s="124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49</v>
      </c>
      <c r="K13" s="26">
        <v>38</v>
      </c>
      <c r="L13" s="26">
        <v>36</v>
      </c>
      <c r="M13" s="26">
        <v>41</v>
      </c>
      <c r="N13" s="26">
        <v>38</v>
      </c>
      <c r="O13" s="26">
        <v>40</v>
      </c>
      <c r="P13" s="26">
        <v>48</v>
      </c>
      <c r="Q13" s="26">
        <v>43</v>
      </c>
      <c r="R13" s="26">
        <v>40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0.99732620320855614</v>
      </c>
    </row>
    <row r="14" spans="1:37" s="3" customFormat="1" ht="50.1" customHeight="1" thickTop="1" thickBot="1" x14ac:dyDescent="0.3">
      <c r="A14" s="130"/>
      <c r="B14" s="132"/>
      <c r="C14" s="134"/>
      <c r="D14" s="136"/>
      <c r="E14" s="134"/>
      <c r="F14" s="123"/>
      <c r="G14" s="125"/>
      <c r="H14" s="28" t="str">
        <f>'PANEL DE CONTROL DISTRITAL'!H13</f>
        <v>Número de trámites aplicados</v>
      </c>
      <c r="I14" s="39">
        <v>0</v>
      </c>
      <c r="J14" s="39">
        <v>49</v>
      </c>
      <c r="K14" s="39">
        <v>38</v>
      </c>
      <c r="L14" s="39">
        <v>36</v>
      </c>
      <c r="M14" s="39">
        <v>42</v>
      </c>
      <c r="N14" s="39">
        <v>38</v>
      </c>
      <c r="O14" s="39">
        <v>40</v>
      </c>
      <c r="P14" s="39">
        <v>48</v>
      </c>
      <c r="Q14" s="39">
        <v>43</v>
      </c>
      <c r="R14" s="39">
        <v>40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8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129">
        <f>'PANEL DE CONTROL DISTRITAL'!A15</f>
        <v>3</v>
      </c>
      <c r="B16" s="131" t="str">
        <f>'PANEL DE CONTROL DISTRITAL'!B15</f>
        <v>TRANSFERENCIA DE LA INFORMACIÓN</v>
      </c>
      <c r="C16" s="133" t="str">
        <f>'PANEL DE CONTROL DISTRITAL'!C15</f>
        <v>Responsable de Módulo</v>
      </c>
      <c r="D16" s="135" t="str">
        <f>'PANEL DE CONTROL DISTRITAL'!D15</f>
        <v>Reenvíos exitosos =</v>
      </c>
      <c r="E16" s="133" t="str">
        <f>'PANEL DE CONTROL DISTRITAL'!E15</f>
        <v>(Ejecución de los scripts de reenvío de notificaciones/Solicitud de reenvíos de scripts requeridos) x100</v>
      </c>
      <c r="F16" s="122" t="str">
        <f>'PANEL DE CONTROL DISTRITAL'!F15</f>
        <v>Semanal (remesa)</v>
      </c>
      <c r="G16" s="124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130"/>
      <c r="B17" s="132"/>
      <c r="C17" s="134"/>
      <c r="D17" s="136"/>
      <c r="E17" s="134"/>
      <c r="F17" s="123"/>
      <c r="G17" s="125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8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129">
        <f>'PANEL DE CONTROL DISTRITAL'!A18</f>
        <v>4</v>
      </c>
      <c r="B19" s="131" t="str">
        <f>'PANEL DE CONTROL DISTRITAL'!B18</f>
        <v>CONCILIACIÓN DE CREDENCIALES PARA VOTAR</v>
      </c>
      <c r="C19" s="133" t="str">
        <f>'PANEL DE CONTROL DISTRITAL'!C18</f>
        <v>Responsable de Módulo</v>
      </c>
      <c r="D19" s="135" t="str">
        <f>'PANEL DE CONTROL DISTRITAL'!D18</f>
        <v xml:space="preserve">Credenciales disponibles para entrega = </v>
      </c>
      <c r="E19" s="133" t="str">
        <f>'PANEL DE CONTROL DISTRITAL'!E18</f>
        <v>[(Credenciales recibidas - credenciales inconsistentes) / Credenciales recibidas] x 100</v>
      </c>
      <c r="F19" s="122" t="str">
        <f>'PANEL DE CONTROL DISTRITAL'!F18</f>
        <v>Semanal (remesa)</v>
      </c>
      <c r="G19" s="12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30</v>
      </c>
      <c r="K19" s="26">
        <v>47</v>
      </c>
      <c r="L19" s="26">
        <v>23</v>
      </c>
      <c r="M19" s="26">
        <v>24</v>
      </c>
      <c r="N19" s="26">
        <v>59</v>
      </c>
      <c r="O19" s="26">
        <v>46</v>
      </c>
      <c r="P19" s="26">
        <v>30</v>
      </c>
      <c r="Q19" s="26">
        <v>46</v>
      </c>
      <c r="R19" s="26">
        <v>56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130"/>
      <c r="B20" s="132"/>
      <c r="C20" s="134"/>
      <c r="D20" s="136"/>
      <c r="E20" s="134"/>
      <c r="F20" s="123"/>
      <c r="G20" s="125"/>
      <c r="H20" s="28" t="str">
        <f>'PANEL DE CONTROL DISTRITAL'!H19</f>
        <v xml:space="preserve">Credenciales recibidas </v>
      </c>
      <c r="I20" s="39">
        <v>0</v>
      </c>
      <c r="J20" s="39">
        <v>30</v>
      </c>
      <c r="K20" s="39">
        <v>47</v>
      </c>
      <c r="L20" s="39">
        <v>23</v>
      </c>
      <c r="M20" s="39">
        <v>24</v>
      </c>
      <c r="N20" s="39">
        <v>59</v>
      </c>
      <c r="O20" s="39">
        <v>46</v>
      </c>
      <c r="P20" s="39">
        <v>30</v>
      </c>
      <c r="Q20" s="39">
        <v>46</v>
      </c>
      <c r="R20" s="39">
        <v>56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129">
        <f>'PANEL DE CONTROL DISTRITAL'!A21</f>
        <v>5</v>
      </c>
      <c r="B22" s="131" t="str">
        <f>'PANEL DE CONTROL DISTRITAL'!B21</f>
        <v>CONCILIACIÓN DE CREDENCIALES PARA VOTAR</v>
      </c>
      <c r="C22" s="133" t="str">
        <f>'PANEL DE CONTROL DISTRITAL'!C21</f>
        <v>Responsable de Módulo</v>
      </c>
      <c r="D22" s="135" t="str">
        <f>'PANEL DE CONTROL DISTRITAL'!D21</f>
        <v xml:space="preserve">Arqueo de Credenciales = </v>
      </c>
      <c r="E22" s="133" t="str">
        <f>'PANEL DE CONTROL DISTRITAL'!E21</f>
        <v>(Credenciales disponibles (físicas)/ Credenciales disponibles registradas en SIIRFE) x 100</v>
      </c>
      <c r="F22" s="122" t="str">
        <f>'PANEL DE CONTROL DISTRITAL'!F21</f>
        <v>Semanal (remesa)</v>
      </c>
      <c r="G22" s="124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105</v>
      </c>
      <c r="K22" s="26">
        <v>113</v>
      </c>
      <c r="L22" s="26">
        <v>97</v>
      </c>
      <c r="M22" s="26">
        <v>90</v>
      </c>
      <c r="N22" s="26">
        <v>115</v>
      </c>
      <c r="O22" s="26">
        <v>113</v>
      </c>
      <c r="P22" s="26">
        <v>95</v>
      </c>
      <c r="Q22" s="26">
        <v>90</v>
      </c>
      <c r="R22" s="26">
        <v>119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130"/>
      <c r="B23" s="132"/>
      <c r="C23" s="134"/>
      <c r="D23" s="136"/>
      <c r="E23" s="134"/>
      <c r="F23" s="123"/>
      <c r="G23" s="125"/>
      <c r="H23" s="28" t="str">
        <f>'PANEL DE CONTROL DISTRITAL'!H22</f>
        <v>Credenciales disponibles registradas en SIIRFE</v>
      </c>
      <c r="I23" s="39">
        <v>0</v>
      </c>
      <c r="J23" s="39">
        <v>105</v>
      </c>
      <c r="K23" s="39">
        <v>113</v>
      </c>
      <c r="L23" s="39">
        <v>97</v>
      </c>
      <c r="M23" s="39">
        <v>90</v>
      </c>
      <c r="N23" s="39">
        <v>115</v>
      </c>
      <c r="O23" s="39">
        <v>113</v>
      </c>
      <c r="P23" s="39">
        <v>95</v>
      </c>
      <c r="Q23" s="39">
        <v>90</v>
      </c>
      <c r="R23" s="39">
        <v>119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8"/>
    </row>
    <row r="25" spans="1:37" ht="50.1" customHeight="1" thickTop="1" thickBot="1" x14ac:dyDescent="0.3">
      <c r="A25" s="129">
        <f>'PANEL DE CONTROL DISTRITAL'!A24</f>
        <v>6</v>
      </c>
      <c r="B25" s="131" t="str">
        <f>'PANEL DE CONTROL DISTRITAL'!B24</f>
        <v>ENTREGA DE LA CREDENCIAL PARA VOTAR</v>
      </c>
      <c r="C25" s="133" t="str">
        <f>'PANEL DE CONTROL DISTRITAL'!C24</f>
        <v>Operador de Equipo Tecnológico</v>
      </c>
      <c r="D25" s="135" t="str">
        <f>'PANEL DE CONTROL DISTRITAL'!D24</f>
        <v xml:space="preserve">Efectividad de entrega de CPV en MAC = </v>
      </c>
      <c r="E25" s="133" t="str">
        <f>'PANEL DE CONTROL DISTRITAL'!E24</f>
        <v>(Total de credenciales entregadas / Total de ciudadanas y ciudadanos que acuden al MAC a recoger su credencial) x 100</v>
      </c>
      <c r="F25" s="122" t="str">
        <f>'PANEL DE CONTROL DISTRITAL'!F24</f>
        <v>Semanal (remesa)</v>
      </c>
      <c r="G25" s="12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44</v>
      </c>
      <c r="K25" s="26">
        <v>39</v>
      </c>
      <c r="L25" s="26">
        <v>39</v>
      </c>
      <c r="M25" s="26">
        <v>31</v>
      </c>
      <c r="N25" s="26">
        <v>34</v>
      </c>
      <c r="O25" s="26">
        <v>48</v>
      </c>
      <c r="P25" s="26">
        <v>43</v>
      </c>
      <c r="Q25" s="26">
        <v>51</v>
      </c>
      <c r="R25" s="26">
        <v>27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130"/>
      <c r="B26" s="132"/>
      <c r="C26" s="134"/>
      <c r="D26" s="136"/>
      <c r="E26" s="134"/>
      <c r="F26" s="123"/>
      <c r="G26" s="125"/>
      <c r="H26" s="28" t="str">
        <f>'PANEL DE CONTROL DISTRITAL'!H25</f>
        <v>Total de ciudadanas y ciudadanos que acuden al MAC a recoger su credencial</v>
      </c>
      <c r="I26" s="39">
        <v>0</v>
      </c>
      <c r="J26" s="39">
        <v>44</v>
      </c>
      <c r="K26" s="39">
        <v>39</v>
      </c>
      <c r="L26" s="39">
        <v>39</v>
      </c>
      <c r="M26" s="39">
        <v>31</v>
      </c>
      <c r="N26" s="39">
        <v>34</v>
      </c>
      <c r="O26" s="39">
        <v>48</v>
      </c>
      <c r="P26" s="39">
        <v>43</v>
      </c>
      <c r="Q26" s="39">
        <v>51</v>
      </c>
      <c r="R26" s="39">
        <v>27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85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Y19:Y20"/>
    <mergeCell ref="A19:A20"/>
    <mergeCell ref="B19:B20"/>
    <mergeCell ref="C19:C20"/>
    <mergeCell ref="D19:D20"/>
    <mergeCell ref="E19:E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F10:F11"/>
    <mergeCell ref="G10:G11"/>
    <mergeCell ref="Y10:Y11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conditionalFormatting sqref="Y10">
    <cfRule type="cellIs" dxfId="135" priority="20" operator="greaterThan">
      <formula>95%</formula>
    </cfRule>
    <cfRule type="cellIs" dxfId="134" priority="21" operator="greaterThanOrEqual">
      <formula>90%</formula>
    </cfRule>
    <cfRule type="cellIs" dxfId="133" priority="22" operator="lessThan">
      <formula>89.99%</formula>
    </cfRule>
  </conditionalFormatting>
  <conditionalFormatting sqref="Y13">
    <cfRule type="cellIs" dxfId="132" priority="17" operator="greaterThan">
      <formula>95%</formula>
    </cfRule>
    <cfRule type="cellIs" dxfId="131" priority="18" operator="greaterThanOrEqual">
      <formula>90%</formula>
    </cfRule>
    <cfRule type="cellIs" dxfId="130" priority="19" operator="lessThan">
      <formula>89.99%</formula>
    </cfRule>
  </conditionalFormatting>
  <conditionalFormatting sqref="Y16">
    <cfRule type="cellIs" dxfId="129" priority="14" operator="greaterThan">
      <formula>95%</formula>
    </cfRule>
    <cfRule type="cellIs" dxfId="128" priority="15" operator="greaterThanOrEqual">
      <formula>90%</formula>
    </cfRule>
    <cfRule type="cellIs" dxfId="127" priority="16" operator="lessThan">
      <formula>89.99%</formula>
    </cfRule>
  </conditionalFormatting>
  <conditionalFormatting sqref="Y19">
    <cfRule type="cellIs" dxfId="126" priority="11" operator="greaterThan">
      <formula>95%</formula>
    </cfRule>
    <cfRule type="cellIs" dxfId="125" priority="12" operator="greaterThanOrEqual">
      <formula>90%</formula>
    </cfRule>
    <cfRule type="cellIs" dxfId="124" priority="13" operator="lessThan">
      <formula>89.99%</formula>
    </cfRule>
  </conditionalFormatting>
  <conditionalFormatting sqref="Y22">
    <cfRule type="cellIs" dxfId="123" priority="1" operator="greaterThanOrEqual">
      <formula>100%</formula>
    </cfRule>
    <cfRule type="cellIs" dxfId="122" priority="2" operator="lessThan">
      <formula>99.99%</formula>
    </cfRule>
  </conditionalFormatting>
  <conditionalFormatting sqref="Y25">
    <cfRule type="cellIs" dxfId="121" priority="5" operator="greaterThan">
      <formula>95%</formula>
    </cfRule>
    <cfRule type="cellIs" dxfId="120" priority="6" operator="greaterThanOrEqual">
      <formula>90%</formula>
    </cfRule>
    <cfRule type="cellIs" dxfId="119" priority="7" operator="lessThan">
      <formula>89.99%</formula>
    </cfRule>
  </conditionalFormatting>
  <conditionalFormatting sqref="I21:X21">
    <cfRule type="colorScale" priority="416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K38"/>
  <sheetViews>
    <sheetView showGridLines="0" topLeftCell="A32" zoomScale="120" zoomScaleNormal="120" workbookViewId="0">
      <selection activeCell="D38" sqref="D38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14</v>
      </c>
      <c r="K10" s="26">
        <v>12</v>
      </c>
      <c r="L10" s="26">
        <v>12</v>
      </c>
      <c r="M10" s="26">
        <v>17</v>
      </c>
      <c r="N10" s="26">
        <v>13</v>
      </c>
      <c r="O10" s="26">
        <v>15</v>
      </c>
      <c r="P10" s="26">
        <v>16</v>
      </c>
      <c r="Q10" s="26">
        <v>14</v>
      </c>
      <c r="R10" s="26">
        <v>14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14</v>
      </c>
      <c r="K11" s="39">
        <v>12</v>
      </c>
      <c r="L11" s="39">
        <v>12</v>
      </c>
      <c r="M11" s="39">
        <v>17</v>
      </c>
      <c r="N11" s="39">
        <v>13</v>
      </c>
      <c r="O11" s="39">
        <v>15</v>
      </c>
      <c r="P11" s="39">
        <v>16</v>
      </c>
      <c r="Q11" s="39">
        <v>14</v>
      </c>
      <c r="R11" s="39">
        <v>14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143</v>
      </c>
      <c r="K13" s="26">
        <v>118</v>
      </c>
      <c r="L13" s="26">
        <v>115</v>
      </c>
      <c r="M13" s="26">
        <v>173</v>
      </c>
      <c r="N13" s="26">
        <v>135</v>
      </c>
      <c r="O13" s="26">
        <v>153</v>
      </c>
      <c r="P13" s="26">
        <v>157</v>
      </c>
      <c r="Q13" s="26">
        <v>148</v>
      </c>
      <c r="R13" s="26">
        <v>142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0.98769230769230765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143</v>
      </c>
      <c r="K14" s="39">
        <v>121</v>
      </c>
      <c r="L14" s="39">
        <v>122</v>
      </c>
      <c r="M14" s="39">
        <v>173</v>
      </c>
      <c r="N14" s="39">
        <v>135</v>
      </c>
      <c r="O14" s="39">
        <v>153</v>
      </c>
      <c r="P14" s="39">
        <v>159</v>
      </c>
      <c r="Q14" s="39">
        <v>149</v>
      </c>
      <c r="R14" s="39">
        <v>145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135</v>
      </c>
      <c r="K19" s="26">
        <v>80</v>
      </c>
      <c r="L19" s="26">
        <v>122</v>
      </c>
      <c r="M19" s="26">
        <v>192</v>
      </c>
      <c r="N19" s="26">
        <v>98</v>
      </c>
      <c r="O19" s="26">
        <v>196</v>
      </c>
      <c r="P19" s="26">
        <v>164</v>
      </c>
      <c r="Q19" s="26">
        <v>103</v>
      </c>
      <c r="R19" s="26">
        <v>195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135</v>
      </c>
      <c r="K20" s="39">
        <v>80</v>
      </c>
      <c r="L20" s="39">
        <v>122</v>
      </c>
      <c r="M20" s="39">
        <v>192</v>
      </c>
      <c r="N20" s="39">
        <v>98</v>
      </c>
      <c r="O20" s="39">
        <v>196</v>
      </c>
      <c r="P20" s="39">
        <v>164</v>
      </c>
      <c r="Q20" s="39">
        <v>103</v>
      </c>
      <c r="R20" s="39">
        <v>195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344</v>
      </c>
      <c r="K22" s="26">
        <v>292</v>
      </c>
      <c r="L22" s="26">
        <v>300</v>
      </c>
      <c r="M22" s="26">
        <v>370</v>
      </c>
      <c r="N22" s="26">
        <v>313</v>
      </c>
      <c r="O22" s="26">
        <v>362</v>
      </c>
      <c r="P22" s="26">
        <v>380</v>
      </c>
      <c r="Q22" s="26">
        <v>337</v>
      </c>
      <c r="R22" s="26">
        <v>371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344</v>
      </c>
      <c r="K23" s="39">
        <v>292</v>
      </c>
      <c r="L23" s="39">
        <v>300</v>
      </c>
      <c r="M23" s="39">
        <v>370</v>
      </c>
      <c r="N23" s="39">
        <v>313</v>
      </c>
      <c r="O23" s="39">
        <v>362</v>
      </c>
      <c r="P23" s="39">
        <v>380</v>
      </c>
      <c r="Q23" s="39">
        <v>337</v>
      </c>
      <c r="R23" s="39">
        <v>371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164</v>
      </c>
      <c r="K25" s="26">
        <v>132</v>
      </c>
      <c r="L25" s="26">
        <v>114</v>
      </c>
      <c r="M25" s="26">
        <v>122</v>
      </c>
      <c r="N25" s="26">
        <v>155</v>
      </c>
      <c r="O25" s="26">
        <v>147</v>
      </c>
      <c r="P25" s="26">
        <v>143</v>
      </c>
      <c r="Q25" s="26">
        <v>146</v>
      </c>
      <c r="R25" s="26">
        <v>161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164</v>
      </c>
      <c r="K26" s="39">
        <v>132</v>
      </c>
      <c r="L26" s="39">
        <v>114</v>
      </c>
      <c r="M26" s="39">
        <v>122</v>
      </c>
      <c r="N26" s="39">
        <v>155</v>
      </c>
      <c r="O26" s="39">
        <v>147</v>
      </c>
      <c r="P26" s="39">
        <v>143</v>
      </c>
      <c r="Q26" s="39">
        <v>146</v>
      </c>
      <c r="R26" s="39">
        <v>161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86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42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Y19:Y20"/>
    <mergeCell ref="A19:A20"/>
    <mergeCell ref="B19:B20"/>
    <mergeCell ref="C19:C20"/>
    <mergeCell ref="D19:D20"/>
    <mergeCell ref="E19:E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F10:F11"/>
    <mergeCell ref="G10:G11"/>
    <mergeCell ref="Y10:Y11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conditionalFormatting sqref="Y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Y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Y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Y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Y22">
    <cfRule type="cellIs" dxfId="106" priority="1" operator="greaterThanOrEqual">
      <formula>100%</formula>
    </cfRule>
    <cfRule type="cellIs" dxfId="105" priority="2" operator="lessThan">
      <formula>99.99%</formula>
    </cfRule>
  </conditionalFormatting>
  <conditionalFormatting sqref="Y25">
    <cfRule type="cellIs" dxfId="104" priority="3" operator="greaterThan">
      <formula>95%</formula>
    </cfRule>
    <cfRule type="cellIs" dxfId="103" priority="4" operator="greaterThanOrEqual">
      <formula>90%</formula>
    </cfRule>
    <cfRule type="cellIs" dxfId="102" priority="5" operator="lessThan">
      <formula>89.99%</formula>
    </cfRule>
  </conditionalFormatting>
  <conditionalFormatting sqref="I21:X21">
    <cfRule type="colorScale" priority="41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K38"/>
  <sheetViews>
    <sheetView showGridLines="0" topLeftCell="A32" zoomScale="110" zoomScaleNormal="110" workbookViewId="0">
      <selection activeCell="B36" sqref="B36:G37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36</v>
      </c>
      <c r="K10" s="26">
        <v>32</v>
      </c>
      <c r="L10" s="26">
        <v>30</v>
      </c>
      <c r="M10" s="26">
        <v>47</v>
      </c>
      <c r="N10" s="26">
        <v>34</v>
      </c>
      <c r="O10" s="26">
        <v>46</v>
      </c>
      <c r="P10" s="26">
        <v>46</v>
      </c>
      <c r="Q10" s="26">
        <v>45</v>
      </c>
      <c r="R10" s="26">
        <v>41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36</v>
      </c>
      <c r="K11" s="39">
        <v>32</v>
      </c>
      <c r="L11" s="39">
        <v>30</v>
      </c>
      <c r="M11" s="39">
        <v>47</v>
      </c>
      <c r="N11" s="39">
        <v>34</v>
      </c>
      <c r="O11" s="39">
        <v>46</v>
      </c>
      <c r="P11" s="39">
        <v>46</v>
      </c>
      <c r="Q11" s="39">
        <v>45</v>
      </c>
      <c r="R11" s="39">
        <v>41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360</v>
      </c>
      <c r="K13" s="26">
        <v>315</v>
      </c>
      <c r="L13" s="26">
        <v>298</v>
      </c>
      <c r="M13" s="26">
        <v>472</v>
      </c>
      <c r="N13" s="26">
        <v>338</v>
      </c>
      <c r="O13" s="26">
        <v>455</v>
      </c>
      <c r="P13" s="26">
        <v>461</v>
      </c>
      <c r="Q13" s="26">
        <v>447</v>
      </c>
      <c r="R13" s="26">
        <v>409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0.99551946233548028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363</v>
      </c>
      <c r="K14" s="39">
        <v>316</v>
      </c>
      <c r="L14" s="39">
        <v>297</v>
      </c>
      <c r="M14" s="39">
        <v>472</v>
      </c>
      <c r="N14" s="39">
        <v>341</v>
      </c>
      <c r="O14" s="39">
        <v>458</v>
      </c>
      <c r="P14" s="39">
        <v>463</v>
      </c>
      <c r="Q14" s="39">
        <v>450</v>
      </c>
      <c r="R14" s="39">
        <v>411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296</v>
      </c>
      <c r="K19" s="26">
        <v>390</v>
      </c>
      <c r="L19" s="26">
        <v>214</v>
      </c>
      <c r="M19" s="26">
        <v>512</v>
      </c>
      <c r="N19" s="26">
        <v>353</v>
      </c>
      <c r="O19" s="26">
        <v>452</v>
      </c>
      <c r="P19" s="26">
        <v>465</v>
      </c>
      <c r="Q19" s="26">
        <v>434</v>
      </c>
      <c r="R19" s="26">
        <v>470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296</v>
      </c>
      <c r="K20" s="39">
        <v>390</v>
      </c>
      <c r="L20" s="39">
        <v>214</v>
      </c>
      <c r="M20" s="39">
        <v>512</v>
      </c>
      <c r="N20" s="39">
        <v>353</v>
      </c>
      <c r="O20" s="39">
        <v>452</v>
      </c>
      <c r="P20" s="39">
        <v>465</v>
      </c>
      <c r="Q20" s="39">
        <v>434</v>
      </c>
      <c r="R20" s="39">
        <v>470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520</v>
      </c>
      <c r="K22" s="26">
        <v>620</v>
      </c>
      <c r="L22" s="26">
        <v>477</v>
      </c>
      <c r="M22" s="26">
        <v>713</v>
      </c>
      <c r="N22" s="26">
        <v>647</v>
      </c>
      <c r="O22" s="26">
        <v>711</v>
      </c>
      <c r="P22" s="26">
        <v>764</v>
      </c>
      <c r="Q22" s="26">
        <v>731</v>
      </c>
      <c r="R22" s="26">
        <v>856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520</v>
      </c>
      <c r="K23" s="39">
        <v>620</v>
      </c>
      <c r="L23" s="39">
        <v>477</v>
      </c>
      <c r="M23" s="39">
        <v>713</v>
      </c>
      <c r="N23" s="39">
        <v>647</v>
      </c>
      <c r="O23" s="39">
        <v>711</v>
      </c>
      <c r="P23" s="39">
        <v>764</v>
      </c>
      <c r="Q23" s="39">
        <v>731</v>
      </c>
      <c r="R23" s="39">
        <v>856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296</v>
      </c>
      <c r="K25" s="26">
        <v>290</v>
      </c>
      <c r="L25" s="26">
        <v>357</v>
      </c>
      <c r="M25" s="26">
        <v>276</v>
      </c>
      <c r="N25" s="26">
        <v>419</v>
      </c>
      <c r="O25" s="26">
        <v>388</v>
      </c>
      <c r="P25" s="26">
        <v>410</v>
      </c>
      <c r="Q25" s="26">
        <v>467</v>
      </c>
      <c r="R25" s="26">
        <v>345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296</v>
      </c>
      <c r="K26" s="39">
        <v>290</v>
      </c>
      <c r="L26" s="39">
        <v>357</v>
      </c>
      <c r="M26" s="39">
        <v>276</v>
      </c>
      <c r="N26" s="39">
        <v>419</v>
      </c>
      <c r="O26" s="39">
        <v>388</v>
      </c>
      <c r="P26" s="39">
        <v>410</v>
      </c>
      <c r="Q26" s="39">
        <v>467</v>
      </c>
      <c r="R26" s="39">
        <v>345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87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78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Y19:Y20"/>
    <mergeCell ref="A19:A20"/>
    <mergeCell ref="B19:B20"/>
    <mergeCell ref="C19:C20"/>
    <mergeCell ref="D19:D20"/>
    <mergeCell ref="E19:E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F10:F11"/>
    <mergeCell ref="G10:G11"/>
    <mergeCell ref="Y10:Y11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conditionalFormatting sqref="Y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Y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Y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Y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Y22">
    <cfRule type="cellIs" dxfId="89" priority="1" operator="greaterThanOrEqual">
      <formula>100%</formula>
    </cfRule>
    <cfRule type="cellIs" dxfId="88" priority="2" operator="lessThan">
      <formula>99.99%</formula>
    </cfRule>
  </conditionalFormatting>
  <conditionalFormatting sqref="Y25">
    <cfRule type="cellIs" dxfId="87" priority="3" operator="greaterThan">
      <formula>95%</formula>
    </cfRule>
    <cfRule type="cellIs" dxfId="86" priority="4" operator="greaterThanOrEqual">
      <formula>90%</formula>
    </cfRule>
    <cfRule type="cellIs" dxfId="85" priority="5" operator="lessThan">
      <formula>89.99%</formula>
    </cfRule>
  </conditionalFormatting>
  <conditionalFormatting sqref="I21:X21">
    <cfRule type="colorScale" priority="41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AK38"/>
  <sheetViews>
    <sheetView showGridLines="0" topLeftCell="A27" zoomScale="110" zoomScaleNormal="110" workbookViewId="0">
      <selection activeCell="E39" sqref="E39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IFERROR(SUM(I10:X10)/SUM(I11:X11),1)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116</v>
      </c>
      <c r="K13" s="26">
        <v>131</v>
      </c>
      <c r="L13" s="26">
        <v>65</v>
      </c>
      <c r="M13" s="26">
        <v>90</v>
      </c>
      <c r="N13" s="26">
        <v>56</v>
      </c>
      <c r="O13" s="26">
        <v>81</v>
      </c>
      <c r="P13" s="26">
        <v>89</v>
      </c>
      <c r="Q13" s="26">
        <v>63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0.85625774473358118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116</v>
      </c>
      <c r="K14" s="39">
        <v>133</v>
      </c>
      <c r="L14" s="39">
        <v>65</v>
      </c>
      <c r="M14" s="39">
        <v>91</v>
      </c>
      <c r="N14" s="39">
        <v>56</v>
      </c>
      <c r="O14" s="39">
        <v>81</v>
      </c>
      <c r="P14" s="39">
        <v>89</v>
      </c>
      <c r="Q14" s="39">
        <v>63</v>
      </c>
      <c r="R14" s="39">
        <v>113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79</v>
      </c>
      <c r="K19" s="26">
        <v>52</v>
      </c>
      <c r="L19" s="26">
        <v>113</v>
      </c>
      <c r="M19" s="26">
        <v>81</v>
      </c>
      <c r="N19" s="26">
        <v>32</v>
      </c>
      <c r="O19" s="26">
        <v>155</v>
      </c>
      <c r="P19" s="26">
        <v>67</v>
      </c>
      <c r="Q19" s="26">
        <v>68</v>
      </c>
      <c r="R19" s="26">
        <v>59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79</v>
      </c>
      <c r="K20" s="39">
        <v>52</v>
      </c>
      <c r="L20" s="39">
        <v>113</v>
      </c>
      <c r="M20" s="39">
        <v>81</v>
      </c>
      <c r="N20" s="39">
        <v>32</v>
      </c>
      <c r="O20" s="39">
        <v>155</v>
      </c>
      <c r="P20" s="39">
        <v>67</v>
      </c>
      <c r="Q20" s="39">
        <v>68</v>
      </c>
      <c r="R20" s="39">
        <v>59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229</v>
      </c>
      <c r="K22" s="26">
        <v>190</v>
      </c>
      <c r="L22" s="26">
        <v>266</v>
      </c>
      <c r="M22" s="26">
        <v>319</v>
      </c>
      <c r="N22" s="26">
        <v>223</v>
      </c>
      <c r="O22" s="26">
        <v>367</v>
      </c>
      <c r="P22" s="26">
        <v>290</v>
      </c>
      <c r="Q22" s="26">
        <v>263</v>
      </c>
      <c r="R22" s="26">
        <v>181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229</v>
      </c>
      <c r="K23" s="39">
        <v>190</v>
      </c>
      <c r="L23" s="39">
        <v>266</v>
      </c>
      <c r="M23" s="39">
        <v>319</v>
      </c>
      <c r="N23" s="39">
        <v>223</v>
      </c>
      <c r="O23" s="39">
        <v>367</v>
      </c>
      <c r="P23" s="39">
        <v>290</v>
      </c>
      <c r="Q23" s="39">
        <v>263</v>
      </c>
      <c r="R23" s="39">
        <v>181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74</v>
      </c>
      <c r="K25" s="26">
        <v>91</v>
      </c>
      <c r="L25" s="26">
        <v>37</v>
      </c>
      <c r="M25" s="26">
        <v>28</v>
      </c>
      <c r="N25" s="26">
        <v>128</v>
      </c>
      <c r="O25" s="26">
        <v>11</v>
      </c>
      <c r="P25" s="26">
        <v>144</v>
      </c>
      <c r="Q25" s="26">
        <v>90</v>
      </c>
      <c r="R25" s="26">
        <v>141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74</v>
      </c>
      <c r="K26" s="39">
        <v>91</v>
      </c>
      <c r="L26" s="39">
        <v>37</v>
      </c>
      <c r="M26" s="39">
        <v>28</v>
      </c>
      <c r="N26" s="39">
        <v>128</v>
      </c>
      <c r="O26" s="39">
        <v>11</v>
      </c>
      <c r="P26" s="39">
        <v>144</v>
      </c>
      <c r="Q26" s="39">
        <v>90</v>
      </c>
      <c r="R26" s="39">
        <v>141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88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Y25:Y26"/>
    <mergeCell ref="I29:L29"/>
    <mergeCell ref="B34:M34"/>
    <mergeCell ref="B35:G35"/>
    <mergeCell ref="H35:M35"/>
    <mergeCell ref="B36:G37"/>
    <mergeCell ref="H36:M37"/>
    <mergeCell ref="G22:G23"/>
    <mergeCell ref="Y22:Y23"/>
    <mergeCell ref="A24:Y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Y16:Y17"/>
    <mergeCell ref="E22:E23"/>
    <mergeCell ref="F22:F23"/>
    <mergeCell ref="A18:Y18"/>
    <mergeCell ref="A19:A20"/>
    <mergeCell ref="B19:B20"/>
    <mergeCell ref="C19:C20"/>
    <mergeCell ref="D19:D20"/>
    <mergeCell ref="E19:E20"/>
    <mergeCell ref="F19:F20"/>
    <mergeCell ref="G19:G20"/>
    <mergeCell ref="Y19:Y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Y15"/>
    <mergeCell ref="A12:Y12"/>
    <mergeCell ref="A13:A14"/>
    <mergeCell ref="B13:B14"/>
    <mergeCell ref="C13:C14"/>
    <mergeCell ref="D13:D14"/>
    <mergeCell ref="E13:E14"/>
    <mergeCell ref="F13:F14"/>
    <mergeCell ref="G13:G14"/>
    <mergeCell ref="A1:Y1"/>
    <mergeCell ref="F2:G2"/>
    <mergeCell ref="A4:Y4"/>
    <mergeCell ref="A5:Y5"/>
    <mergeCell ref="E7:H7"/>
    <mergeCell ref="I7:X7"/>
    <mergeCell ref="A6:A9"/>
    <mergeCell ref="B6:H6"/>
    <mergeCell ref="I6:X6"/>
    <mergeCell ref="G10:G11"/>
    <mergeCell ref="Y13:Y14"/>
    <mergeCell ref="E10:E11"/>
    <mergeCell ref="Y6:Y9"/>
    <mergeCell ref="B7:D7"/>
    <mergeCell ref="B8:X8"/>
    <mergeCell ref="Y10:Y11"/>
    <mergeCell ref="F10:F11"/>
  </mergeCells>
  <conditionalFormatting sqref="Y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Y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Y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Y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Y22">
    <cfRule type="cellIs" dxfId="72" priority="1" operator="greaterThanOrEqual">
      <formula>100%</formula>
    </cfRule>
    <cfRule type="cellIs" dxfId="71" priority="2" operator="lessThan">
      <formula>99.99%</formula>
    </cfRule>
  </conditionalFormatting>
  <conditionalFormatting sqref="Y25">
    <cfRule type="cellIs" dxfId="70" priority="3" operator="greaterThan">
      <formula>95%</formula>
    </cfRule>
    <cfRule type="cellIs" dxfId="69" priority="4" operator="greaterThanOrEqual">
      <formula>90%</formula>
    </cfRule>
    <cfRule type="cellIs" dxfId="68" priority="5" operator="lessThan">
      <formula>89.99%</formula>
    </cfRule>
  </conditionalFormatting>
  <conditionalFormatting sqref="I21:X21">
    <cfRule type="colorScale" priority="41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AK38"/>
  <sheetViews>
    <sheetView showGridLines="0" topLeftCell="A18" zoomScale="60" zoomScaleNormal="60" workbookViewId="0">
      <selection activeCell="P33" sqref="P33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IFERROR(SUM(I10:X10)/SUM(I11:X11),1)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32</v>
      </c>
      <c r="K13" s="26">
        <v>169</v>
      </c>
      <c r="L13" s="26">
        <v>25</v>
      </c>
      <c r="M13" s="26">
        <v>221</v>
      </c>
      <c r="N13" s="26">
        <v>66</v>
      </c>
      <c r="O13" s="26">
        <v>161</v>
      </c>
      <c r="P13" s="26">
        <v>47</v>
      </c>
      <c r="Q13" s="26">
        <v>97</v>
      </c>
      <c r="R13" s="26">
        <v>65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0.98880179171332583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33</v>
      </c>
      <c r="K14" s="39">
        <v>173</v>
      </c>
      <c r="L14" s="39">
        <v>25</v>
      </c>
      <c r="M14" s="39">
        <v>221</v>
      </c>
      <c r="N14" s="39">
        <v>66</v>
      </c>
      <c r="O14" s="39">
        <v>164</v>
      </c>
      <c r="P14" s="39">
        <v>47</v>
      </c>
      <c r="Q14" s="39">
        <v>99</v>
      </c>
      <c r="R14" s="39">
        <v>65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59</v>
      </c>
      <c r="K19" s="26">
        <v>81</v>
      </c>
      <c r="L19" s="26">
        <v>60</v>
      </c>
      <c r="M19" s="26">
        <v>17</v>
      </c>
      <c r="N19" s="26">
        <v>54</v>
      </c>
      <c r="O19" s="26">
        <v>135</v>
      </c>
      <c r="P19" s="26">
        <v>10</v>
      </c>
      <c r="Q19" s="26">
        <v>41</v>
      </c>
      <c r="R19" s="26">
        <v>149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59</v>
      </c>
      <c r="K20" s="39">
        <v>81</v>
      </c>
      <c r="L20" s="39">
        <v>60</v>
      </c>
      <c r="M20" s="39">
        <v>17</v>
      </c>
      <c r="N20" s="39">
        <v>54</v>
      </c>
      <c r="O20" s="39">
        <v>135</v>
      </c>
      <c r="P20" s="39">
        <v>10</v>
      </c>
      <c r="Q20" s="39">
        <v>41</v>
      </c>
      <c r="R20" s="39">
        <v>149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90</v>
      </c>
      <c r="K22" s="26">
        <v>111</v>
      </c>
      <c r="L22" s="26">
        <v>165</v>
      </c>
      <c r="M22" s="26">
        <v>114</v>
      </c>
      <c r="N22" s="26">
        <v>105</v>
      </c>
      <c r="O22" s="26">
        <v>194</v>
      </c>
      <c r="P22" s="26">
        <v>162</v>
      </c>
      <c r="Q22" s="26">
        <v>74</v>
      </c>
      <c r="R22" s="26">
        <v>177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90</v>
      </c>
      <c r="K23" s="39">
        <v>111</v>
      </c>
      <c r="L23" s="39">
        <v>165</v>
      </c>
      <c r="M23" s="39">
        <v>114</v>
      </c>
      <c r="N23" s="39">
        <v>105</v>
      </c>
      <c r="O23" s="39">
        <v>194</v>
      </c>
      <c r="P23" s="39">
        <v>162</v>
      </c>
      <c r="Q23" s="39">
        <v>74</v>
      </c>
      <c r="R23" s="39">
        <v>177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39</v>
      </c>
      <c r="K25" s="26">
        <v>60</v>
      </c>
      <c r="L25" s="26">
        <v>12</v>
      </c>
      <c r="M25" s="26">
        <v>68</v>
      </c>
      <c r="N25" s="26">
        <v>63</v>
      </c>
      <c r="O25" s="26">
        <v>46</v>
      </c>
      <c r="P25" s="26">
        <v>42</v>
      </c>
      <c r="Q25" s="26">
        <v>127</v>
      </c>
      <c r="R25" s="26">
        <v>46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39</v>
      </c>
      <c r="K26" s="39">
        <v>60</v>
      </c>
      <c r="L26" s="39">
        <v>12</v>
      </c>
      <c r="M26" s="39">
        <v>68</v>
      </c>
      <c r="N26" s="39">
        <v>63</v>
      </c>
      <c r="O26" s="39">
        <v>46</v>
      </c>
      <c r="P26" s="39">
        <v>42</v>
      </c>
      <c r="Q26" s="39">
        <v>127</v>
      </c>
      <c r="R26" s="39">
        <v>46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81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Y25:Y26"/>
    <mergeCell ref="I29:L29"/>
    <mergeCell ref="B34:M34"/>
    <mergeCell ref="B35:G35"/>
    <mergeCell ref="H35:M35"/>
    <mergeCell ref="B36:G37"/>
    <mergeCell ref="H36:M37"/>
    <mergeCell ref="G22:G23"/>
    <mergeCell ref="Y22:Y23"/>
    <mergeCell ref="A24:Y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Y16:Y17"/>
    <mergeCell ref="E22:E23"/>
    <mergeCell ref="F22:F23"/>
    <mergeCell ref="A18:Y18"/>
    <mergeCell ref="A19:A20"/>
    <mergeCell ref="B19:B20"/>
    <mergeCell ref="C19:C20"/>
    <mergeCell ref="D19:D20"/>
    <mergeCell ref="E19:E20"/>
    <mergeCell ref="F19:F20"/>
    <mergeCell ref="G19:G20"/>
    <mergeCell ref="Y19:Y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Y15"/>
    <mergeCell ref="A12:Y12"/>
    <mergeCell ref="A13:A14"/>
    <mergeCell ref="B13:B14"/>
    <mergeCell ref="C13:C14"/>
    <mergeCell ref="D13:D14"/>
    <mergeCell ref="E13:E14"/>
    <mergeCell ref="F13:F14"/>
    <mergeCell ref="G13:G14"/>
    <mergeCell ref="A1:Y1"/>
    <mergeCell ref="F2:G2"/>
    <mergeCell ref="A4:Y4"/>
    <mergeCell ref="A5:Y5"/>
    <mergeCell ref="E7:H7"/>
    <mergeCell ref="I7:X7"/>
    <mergeCell ref="A6:A9"/>
    <mergeCell ref="B6:H6"/>
    <mergeCell ref="I6:X6"/>
    <mergeCell ref="G10:G11"/>
    <mergeCell ref="Y13:Y14"/>
    <mergeCell ref="E10:E11"/>
    <mergeCell ref="Y6:Y9"/>
    <mergeCell ref="B7:D7"/>
    <mergeCell ref="B8:X8"/>
    <mergeCell ref="Y10:Y11"/>
    <mergeCell ref="F10:F11"/>
  </mergeCells>
  <conditionalFormatting sqref="Y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Y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Y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Y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Y22">
    <cfRule type="cellIs" dxfId="55" priority="1" operator="greaterThanOrEqual">
      <formula>100%</formula>
    </cfRule>
    <cfRule type="cellIs" dxfId="54" priority="2" operator="lessThan">
      <formula>99.99%</formula>
    </cfRule>
  </conditionalFormatting>
  <conditionalFormatting sqref="Y25">
    <cfRule type="cellIs" dxfId="53" priority="3" operator="greaterThan">
      <formula>95%</formula>
    </cfRule>
    <cfRule type="cellIs" dxfId="52" priority="4" operator="greaterThanOrEqual">
      <formula>90%</formula>
    </cfRule>
    <cfRule type="cellIs" dxfId="51" priority="5" operator="lessThan">
      <formula>89.99%</formula>
    </cfRule>
  </conditionalFormatting>
  <conditionalFormatting sqref="I21:X21">
    <cfRule type="colorScale" priority="420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K38"/>
  <sheetViews>
    <sheetView showGridLines="0" topLeftCell="A10" zoomScale="60" zoomScaleNormal="60" workbookViewId="0">
      <selection activeCell="E39" sqref="E39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1</v>
      </c>
      <c r="F2" s="99" t="s">
        <v>20</v>
      </c>
      <c r="G2" s="99"/>
      <c r="H2" s="23">
        <v>30157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IFERROR(SUM(I10:X10)/SUM(I11:X11),1)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32</v>
      </c>
      <c r="K13" s="26">
        <v>169</v>
      </c>
      <c r="L13" s="26">
        <v>25</v>
      </c>
      <c r="M13" s="26">
        <v>221</v>
      </c>
      <c r="N13" s="26">
        <v>66</v>
      </c>
      <c r="O13" s="26">
        <v>161</v>
      </c>
      <c r="P13" s="26">
        <v>47</v>
      </c>
      <c r="Q13" s="26">
        <v>97</v>
      </c>
      <c r="R13" s="26">
        <v>65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0.98880179171332583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33</v>
      </c>
      <c r="K14" s="39">
        <v>173</v>
      </c>
      <c r="L14" s="39">
        <v>25</v>
      </c>
      <c r="M14" s="39">
        <v>221</v>
      </c>
      <c r="N14" s="39">
        <v>66</v>
      </c>
      <c r="O14" s="39">
        <v>164</v>
      </c>
      <c r="P14" s="39">
        <v>47</v>
      </c>
      <c r="Q14" s="39">
        <v>99</v>
      </c>
      <c r="R14" s="39">
        <v>65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59</v>
      </c>
      <c r="K19" s="26">
        <v>81</v>
      </c>
      <c r="L19" s="26">
        <v>60</v>
      </c>
      <c r="M19" s="26">
        <v>17</v>
      </c>
      <c r="N19" s="26">
        <v>54</v>
      </c>
      <c r="O19" s="26">
        <v>135</v>
      </c>
      <c r="P19" s="26">
        <v>10</v>
      </c>
      <c r="Q19" s="26">
        <v>41</v>
      </c>
      <c r="R19" s="26">
        <v>149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59</v>
      </c>
      <c r="K20" s="39">
        <v>81</v>
      </c>
      <c r="L20" s="39">
        <v>60</v>
      </c>
      <c r="M20" s="39">
        <v>17</v>
      </c>
      <c r="N20" s="39">
        <v>54</v>
      </c>
      <c r="O20" s="39">
        <v>135</v>
      </c>
      <c r="P20" s="39">
        <v>10</v>
      </c>
      <c r="Q20" s="39">
        <v>41</v>
      </c>
      <c r="R20" s="39">
        <v>149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187</v>
      </c>
      <c r="K22" s="26">
        <v>155</v>
      </c>
      <c r="L22" s="26">
        <v>255</v>
      </c>
      <c r="M22" s="26">
        <v>315</v>
      </c>
      <c r="N22" s="26">
        <v>468</v>
      </c>
      <c r="O22" s="26">
        <v>347</v>
      </c>
      <c r="P22" s="26">
        <v>494</v>
      </c>
      <c r="Q22" s="26">
        <v>371</v>
      </c>
      <c r="R22" s="26">
        <v>359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187</v>
      </c>
      <c r="K23" s="39">
        <v>155</v>
      </c>
      <c r="L23" s="39">
        <v>255</v>
      </c>
      <c r="M23" s="39">
        <v>315</v>
      </c>
      <c r="N23" s="39">
        <v>468</v>
      </c>
      <c r="O23" s="39">
        <v>347</v>
      </c>
      <c r="P23" s="39">
        <v>494</v>
      </c>
      <c r="Q23" s="39">
        <v>371</v>
      </c>
      <c r="R23" s="39">
        <v>359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34</v>
      </c>
      <c r="K25" s="26">
        <v>106</v>
      </c>
      <c r="L25" s="26">
        <v>10</v>
      </c>
      <c r="M25" s="26">
        <v>12</v>
      </c>
      <c r="N25" s="26">
        <v>23</v>
      </c>
      <c r="O25" s="26">
        <v>172</v>
      </c>
      <c r="P25" s="26">
        <v>29</v>
      </c>
      <c r="Q25" s="26">
        <v>233</v>
      </c>
      <c r="R25" s="26">
        <v>76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34</v>
      </c>
      <c r="K26" s="39">
        <v>106</v>
      </c>
      <c r="L26" s="39">
        <v>10</v>
      </c>
      <c r="M26" s="39">
        <v>12</v>
      </c>
      <c r="N26" s="39">
        <v>23</v>
      </c>
      <c r="O26" s="39">
        <v>172</v>
      </c>
      <c r="P26" s="39">
        <v>29</v>
      </c>
      <c r="Q26" s="39">
        <v>233</v>
      </c>
      <c r="R26" s="39">
        <v>76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 t="s">
        <v>83</v>
      </c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Y19:Y20"/>
    <mergeCell ref="A19:A20"/>
    <mergeCell ref="B19:B20"/>
    <mergeCell ref="C19:C20"/>
    <mergeCell ref="D19:D20"/>
    <mergeCell ref="E19:E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F10:F11"/>
    <mergeCell ref="G10:G11"/>
    <mergeCell ref="Y10:Y11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conditionalFormatting sqref="Y10">
    <cfRule type="cellIs" dxfId="50" priority="21" operator="greaterThan">
      <formula>95%</formula>
    </cfRule>
    <cfRule type="cellIs" dxfId="49" priority="22" operator="greaterThanOrEqual">
      <formula>90%</formula>
    </cfRule>
    <cfRule type="cellIs" dxfId="48" priority="23" operator="lessThan">
      <formula>89.99%</formula>
    </cfRule>
  </conditionalFormatting>
  <conditionalFormatting sqref="Y13">
    <cfRule type="cellIs" dxfId="47" priority="18" operator="greaterThan">
      <formula>95%</formula>
    </cfRule>
    <cfRule type="cellIs" dxfId="46" priority="19" operator="greaterThanOrEqual">
      <formula>90%</formula>
    </cfRule>
    <cfRule type="cellIs" dxfId="45" priority="20" operator="lessThan">
      <formula>89.99%</formula>
    </cfRule>
  </conditionalFormatting>
  <conditionalFormatting sqref="Y16">
    <cfRule type="cellIs" dxfId="44" priority="15" operator="greaterThan">
      <formula>95%</formula>
    </cfRule>
    <cfRule type="cellIs" dxfId="43" priority="16" operator="greaterThanOrEqual">
      <formula>90%</formula>
    </cfRule>
    <cfRule type="cellIs" dxfId="42" priority="17" operator="lessThan">
      <formula>89.99%</formula>
    </cfRule>
  </conditionalFormatting>
  <conditionalFormatting sqref="Y19">
    <cfRule type="cellIs" dxfId="41" priority="12" operator="greaterThan">
      <formula>95%</formula>
    </cfRule>
    <cfRule type="cellIs" dxfId="40" priority="13" operator="greaterThanOrEqual">
      <formula>90%</formula>
    </cfRule>
    <cfRule type="cellIs" dxfId="39" priority="14" operator="lessThan">
      <formula>89.99%</formula>
    </cfRule>
  </conditionalFormatting>
  <conditionalFormatting sqref="Y22">
    <cfRule type="cellIs" dxfId="38" priority="1" operator="greaterThanOrEqual">
      <formula>100%</formula>
    </cfRule>
    <cfRule type="cellIs" dxfId="37" priority="2" operator="lessThan">
      <formula>99.99%</formula>
    </cfRule>
  </conditionalFormatting>
  <conditionalFormatting sqref="Y25">
    <cfRule type="cellIs" dxfId="36" priority="3" operator="greaterThan">
      <formula>95%</formula>
    </cfRule>
    <cfRule type="cellIs" dxfId="35" priority="4" operator="greaterThanOrEqual">
      <formula>90%</formula>
    </cfRule>
    <cfRule type="cellIs" dxfId="34" priority="5" operator="lessThan">
      <formula>89.99%</formula>
    </cfRule>
  </conditionalFormatting>
  <conditionalFormatting sqref="I21:X21">
    <cfRule type="colorScale" priority="42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5CD05DB9-0178-493E-8599-E890D3BB966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K38"/>
  <sheetViews>
    <sheetView showGridLines="0" topLeftCell="D4" zoomScale="60" zoomScaleNormal="60" workbookViewId="0">
      <selection activeCell="R13" sqref="R13"/>
    </sheetView>
  </sheetViews>
  <sheetFormatPr baseColWidth="10" defaultColWidth="11.44140625" defaultRowHeight="30" customHeight="1" x14ac:dyDescent="0.25"/>
  <cols>
    <col min="1" max="1" width="10.44140625" style="1" bestFit="1" customWidth="1"/>
    <col min="2" max="2" width="19.109375" style="1" bestFit="1" customWidth="1"/>
    <col min="3" max="3" width="19.109375" style="1" customWidth="1"/>
    <col min="4" max="4" width="14.33203125" style="1" customWidth="1"/>
    <col min="5" max="5" width="21" style="1" customWidth="1"/>
    <col min="6" max="6" width="12.88671875" style="1" customWidth="1"/>
    <col min="7" max="7" width="10.33203125" style="1" bestFit="1" customWidth="1"/>
    <col min="8" max="8" width="14.44140625" style="1" customWidth="1"/>
    <col min="9" max="24" width="10.6640625" style="1" customWidth="1"/>
    <col min="25" max="25" width="22.6640625" style="1" customWidth="1"/>
    <col min="26" max="16384" width="11.44140625" style="1"/>
  </cols>
  <sheetData>
    <row r="1" spans="1:37" ht="40.5" customHeight="1" x14ac:dyDescent="0.25">
      <c r="A1" s="78" t="str">
        <f>'PANEL DE CONTROL DISTRITAL'!A1:L1</f>
        <v>INSTITUTO NACIONAL ELECTORAL
SISTEMA DE GESTIÓN DE LA CALIDAD
BAJA CALIFORNIA SUR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7" ht="33.75" customHeight="1" x14ac:dyDescent="0.25">
      <c r="A2" s="25"/>
      <c r="B2" s="25"/>
      <c r="C2" s="25"/>
      <c r="D2" s="13" t="s">
        <v>19</v>
      </c>
      <c r="E2" s="13">
        <v>2</v>
      </c>
      <c r="F2" s="99" t="s">
        <v>20</v>
      </c>
      <c r="G2" s="99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54"/>
      <c r="Z2" s="18"/>
    </row>
    <row r="3" spans="1:3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ht="30" customHeight="1" thickTop="1" thickBot="1" x14ac:dyDescent="0.3">
      <c r="A4" s="103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AA4" s="21"/>
    </row>
    <row r="5" spans="1:37" ht="5.25" customHeight="1" thickTop="1" thickBot="1" x14ac:dyDescent="0.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37" ht="18" customHeight="1" thickTop="1" thickBot="1" x14ac:dyDescent="0.3">
      <c r="A6" s="100" t="str">
        <f>'PANEL DE CONTROL DISTRITAL'!A6</f>
        <v>Número</v>
      </c>
      <c r="B6" s="101" t="str">
        <f>'PANEL DE CONTROL DISTRITAL'!B6</f>
        <v xml:space="preserve">PROCESOS SUSTANTIVOS E INDICADORES </v>
      </c>
      <c r="C6" s="101"/>
      <c r="D6" s="101"/>
      <c r="E6" s="101"/>
      <c r="F6" s="101"/>
      <c r="G6" s="101"/>
      <c r="H6" s="101"/>
      <c r="I6" s="109" t="s">
        <v>16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2" t="s">
        <v>7</v>
      </c>
    </row>
    <row r="7" spans="1:37" ht="17.25" customHeight="1" thickTop="1" thickBot="1" x14ac:dyDescent="0.3">
      <c r="A7" s="100"/>
      <c r="B7" s="101" t="str">
        <f>'PANEL DE CONTROL DISTRITAL'!B7</f>
        <v>DESCRIPCIÓN</v>
      </c>
      <c r="C7" s="101"/>
      <c r="D7" s="101"/>
      <c r="E7" s="101" t="str">
        <f>'PANEL DE CONTROL DISTRITAL'!E7</f>
        <v>MEDICIÓN</v>
      </c>
      <c r="F7" s="101"/>
      <c r="G7" s="101"/>
      <c r="H7" s="101"/>
      <c r="I7" s="111" t="str">
        <f>'PANEL DE CONTROL DISTRITAL'!A5</f>
        <v>CAMPAÑA ANUAL INTENSA 2024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02"/>
    </row>
    <row r="8" spans="1:37" ht="5.25" customHeight="1" thickTop="1" thickBot="1" x14ac:dyDescent="0.3">
      <c r="A8" s="10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02"/>
    </row>
    <row r="9" spans="1:37" s="2" customFormat="1" ht="29.25" customHeight="1" thickTop="1" thickBot="1" x14ac:dyDescent="0.3">
      <c r="A9" s="100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102"/>
    </row>
    <row r="10" spans="1:37" s="2" customFormat="1" ht="50.1" customHeight="1" thickTop="1" thickBot="1" x14ac:dyDescent="0.3">
      <c r="A10" s="97">
        <f>'PANEL DE CONTROL DISTRITAL'!A9</f>
        <v>1</v>
      </c>
      <c r="B10" s="98" t="str">
        <f>'PANEL DE CONTROL DISTRITAL'!B9</f>
        <v>ENTREVISTA</v>
      </c>
      <c r="C10" s="93" t="str">
        <f>'PANEL DE CONTROL DISTRITAL'!C9</f>
        <v xml:space="preserve"> Auxiliar de Atención Ciudadana</v>
      </c>
      <c r="D10" s="94" t="str">
        <f>'PANEL DE CONTROL DISTRITAL'!D9</f>
        <v>Fichas requisitadas correctamente=</v>
      </c>
      <c r="E10" s="93" t="str">
        <f>'PANEL DE CONTROL DISTRITAL'!E9</f>
        <v>(Fichas requisitadas correctamente / Fichas revisadas en la muestra del 10%) x 100</v>
      </c>
      <c r="F10" s="95" t="str">
        <f>'PANEL DE CONTROL DISTRITAL'!F9</f>
        <v>Semanal (remesa)</v>
      </c>
      <c r="G10" s="9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42</v>
      </c>
      <c r="K10" s="26">
        <v>29</v>
      </c>
      <c r="L10" s="26">
        <v>23</v>
      </c>
      <c r="M10" s="26">
        <v>38</v>
      </c>
      <c r="N10" s="26">
        <v>27</v>
      </c>
      <c r="O10" s="26">
        <v>36</v>
      </c>
      <c r="P10" s="26">
        <v>35</v>
      </c>
      <c r="Q10" s="26">
        <v>35</v>
      </c>
      <c r="R10" s="26">
        <v>30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86">
        <f>IFERROR(SUM(I10:X10)/SUM(I11:X11),0)</f>
        <v>1</v>
      </c>
    </row>
    <row r="11" spans="1:37" s="2" customFormat="1" ht="50.1" customHeight="1" thickTop="1" thickBot="1" x14ac:dyDescent="0.3">
      <c r="A11" s="97"/>
      <c r="B11" s="98"/>
      <c r="C11" s="93"/>
      <c r="D11" s="94"/>
      <c r="E11" s="93"/>
      <c r="F11" s="95"/>
      <c r="G11" s="96"/>
      <c r="H11" s="28" t="str">
        <f>'PANEL DE CONTROL DISTRITAL'!H10</f>
        <v>Fichas revisadas en la muestra del 10%</v>
      </c>
      <c r="I11" s="39">
        <v>0</v>
      </c>
      <c r="J11" s="39">
        <v>42</v>
      </c>
      <c r="K11" s="39">
        <v>29</v>
      </c>
      <c r="L11" s="39">
        <v>23</v>
      </c>
      <c r="M11" s="39">
        <v>38</v>
      </c>
      <c r="N11" s="39">
        <v>27</v>
      </c>
      <c r="O11" s="39">
        <v>36</v>
      </c>
      <c r="P11" s="39">
        <v>35</v>
      </c>
      <c r="Q11" s="39">
        <v>35</v>
      </c>
      <c r="R11" s="39">
        <v>30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86"/>
    </row>
    <row r="12" spans="1:37" s="41" customFormat="1" ht="8.1" customHeight="1" thickTop="1" thickBot="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3" customFormat="1" ht="50.1" customHeight="1" thickTop="1" thickBot="1" x14ac:dyDescent="0.3">
      <c r="A13" s="97">
        <f>'PANEL DE CONTROL DISTRITAL'!A12</f>
        <v>2</v>
      </c>
      <c r="B13" s="98" t="str">
        <f>'PANEL DE CONTROL DISTRITAL'!B12</f>
        <v>TRÁMITE</v>
      </c>
      <c r="C13" s="93" t="str">
        <f>'PANEL DE CONTROL DISTRITAL'!C12</f>
        <v>Operador de Equipo Tecnológico</v>
      </c>
      <c r="D13" s="94" t="str">
        <f>'PANEL DE CONTROL DISTRITAL'!D12</f>
        <v>Trámites exitosos efectivos=</v>
      </c>
      <c r="E13" s="93" t="str">
        <f>'PANEL DE CONTROL DISTRITAL'!E12</f>
        <v>(Número de trámites exitosos / Número de trámites aplicados) x 100</v>
      </c>
      <c r="F13" s="95" t="str">
        <f>'PANEL DE CONTROL DISTRITAL'!F12</f>
        <v>Semanal (remesa)</v>
      </c>
      <c r="G13" s="9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417</v>
      </c>
      <c r="K13" s="26">
        <v>297</v>
      </c>
      <c r="L13" s="26">
        <v>237</v>
      </c>
      <c r="M13" s="26">
        <v>379</v>
      </c>
      <c r="N13" s="26">
        <v>276</v>
      </c>
      <c r="O13" s="26">
        <v>360</v>
      </c>
      <c r="P13" s="26">
        <v>357</v>
      </c>
      <c r="Q13" s="26">
        <v>352</v>
      </c>
      <c r="R13" s="26">
        <v>312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86">
        <f>IFERROR(SUM(I13:X13)/SUM(I14:X14),0)</f>
        <v>0.99699599465954603</v>
      </c>
    </row>
    <row r="14" spans="1:37" s="3" customFormat="1" ht="50.1" customHeight="1" thickTop="1" thickBot="1" x14ac:dyDescent="0.3">
      <c r="A14" s="97"/>
      <c r="B14" s="98"/>
      <c r="C14" s="93"/>
      <c r="D14" s="94"/>
      <c r="E14" s="93"/>
      <c r="F14" s="95"/>
      <c r="G14" s="96"/>
      <c r="H14" s="28" t="str">
        <f>'PANEL DE CONTROL DISTRITAL'!H13</f>
        <v>Número de trámites aplicados</v>
      </c>
      <c r="I14" s="39">
        <v>0</v>
      </c>
      <c r="J14" s="39">
        <v>421</v>
      </c>
      <c r="K14" s="39">
        <v>298</v>
      </c>
      <c r="L14" s="39">
        <v>238</v>
      </c>
      <c r="M14" s="39">
        <v>380</v>
      </c>
      <c r="N14" s="39">
        <v>277</v>
      </c>
      <c r="O14" s="39">
        <v>360</v>
      </c>
      <c r="P14" s="39">
        <v>357</v>
      </c>
      <c r="Q14" s="39">
        <v>352</v>
      </c>
      <c r="R14" s="39">
        <v>313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86"/>
    </row>
    <row r="15" spans="1:37" s="41" customFormat="1" ht="8.1" customHeight="1" thickTop="1" thickBot="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s="3" customFormat="1" ht="50.1" customHeight="1" thickTop="1" thickBot="1" x14ac:dyDescent="0.3">
      <c r="A16" s="97">
        <f>'PANEL DE CONTROL DISTRITAL'!A15</f>
        <v>3</v>
      </c>
      <c r="B16" s="98" t="str">
        <f>'PANEL DE CONTROL DISTRITAL'!B15</f>
        <v>TRANSFERENCIA DE LA INFORMACIÓN</v>
      </c>
      <c r="C16" s="93" t="str">
        <f>'PANEL DE CONTROL DISTRITAL'!C15</f>
        <v>Responsable de Módulo</v>
      </c>
      <c r="D16" s="94" t="str">
        <f>'PANEL DE CONTROL DISTRITAL'!D15</f>
        <v>Reenvíos exitosos =</v>
      </c>
      <c r="E16" s="93" t="str">
        <f>'PANEL DE CONTROL DISTRITAL'!E15</f>
        <v>(Ejecución de los scripts de reenvío de notificaciones/Solicitud de reenvíos de scripts requeridos) x100</v>
      </c>
      <c r="F16" s="95" t="str">
        <f>'PANEL DE CONTROL DISTRITAL'!F15</f>
        <v>Semanal (remesa)</v>
      </c>
      <c r="G16" s="9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86">
        <f>IFERROR(SUM(I16:X16)/SUM(I17:X17),1)</f>
        <v>1</v>
      </c>
    </row>
    <row r="17" spans="1:37" s="3" customFormat="1" ht="50.1" customHeight="1" thickTop="1" thickBot="1" x14ac:dyDescent="0.3">
      <c r="A17" s="97"/>
      <c r="B17" s="98"/>
      <c r="C17" s="93"/>
      <c r="D17" s="94"/>
      <c r="E17" s="93"/>
      <c r="F17" s="95"/>
      <c r="G17" s="96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86"/>
    </row>
    <row r="18" spans="1:37" s="41" customFormat="1" ht="8.1" customHeight="1" thickTop="1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s="3" customFormat="1" ht="50.1" customHeight="1" thickTop="1" thickBot="1" x14ac:dyDescent="0.3">
      <c r="A19" s="97">
        <f>'PANEL DE CONTROL DISTRITAL'!A18</f>
        <v>4</v>
      </c>
      <c r="B19" s="98" t="str">
        <f>'PANEL DE CONTROL DISTRITAL'!B18</f>
        <v>CONCILIACIÓN DE CREDENCIALES PARA VOTAR</v>
      </c>
      <c r="C19" s="93" t="str">
        <f>'PANEL DE CONTROL DISTRITAL'!C18</f>
        <v>Responsable de Módulo</v>
      </c>
      <c r="D19" s="94" t="str">
        <f>'PANEL DE CONTROL DISTRITAL'!D18</f>
        <v xml:space="preserve">Credenciales disponibles para entrega = </v>
      </c>
      <c r="E19" s="93" t="str">
        <f>'PANEL DE CONTROL DISTRITAL'!E18</f>
        <v>[(Credenciales recibidas - credenciales inconsistentes) / Credenciales recibidas] x 100</v>
      </c>
      <c r="F19" s="95" t="str">
        <f>'PANEL DE CONTROL DISTRITAL'!F18</f>
        <v>Semanal (remesa)</v>
      </c>
      <c r="G19" s="9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398</v>
      </c>
      <c r="K19" s="26">
        <v>419</v>
      </c>
      <c r="L19" s="26">
        <v>194</v>
      </c>
      <c r="M19" s="26">
        <v>426</v>
      </c>
      <c r="N19" s="26">
        <v>260</v>
      </c>
      <c r="O19" s="26">
        <v>360</v>
      </c>
      <c r="P19" s="26">
        <v>364</v>
      </c>
      <c r="Q19" s="26">
        <v>350</v>
      </c>
      <c r="R19" s="26">
        <v>373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86">
        <f>IFERROR(SUM(I19:X19)/SUM(I20:X20),0)</f>
        <v>1</v>
      </c>
    </row>
    <row r="20" spans="1:37" s="3" customFormat="1" ht="50.1" customHeight="1" thickTop="1" thickBot="1" x14ac:dyDescent="0.3">
      <c r="A20" s="97"/>
      <c r="B20" s="98"/>
      <c r="C20" s="93"/>
      <c r="D20" s="94"/>
      <c r="E20" s="93"/>
      <c r="F20" s="95"/>
      <c r="G20" s="96"/>
      <c r="H20" s="28" t="str">
        <f>'PANEL DE CONTROL DISTRITAL'!H19</f>
        <v xml:space="preserve">Credenciales recibidas </v>
      </c>
      <c r="I20" s="39">
        <v>0</v>
      </c>
      <c r="J20" s="39">
        <v>398</v>
      </c>
      <c r="K20" s="39">
        <v>419</v>
      </c>
      <c r="L20" s="39">
        <v>194</v>
      </c>
      <c r="M20" s="39">
        <v>426</v>
      </c>
      <c r="N20" s="39">
        <v>260</v>
      </c>
      <c r="O20" s="39">
        <v>360</v>
      </c>
      <c r="P20" s="39">
        <v>364</v>
      </c>
      <c r="Q20" s="39">
        <v>350</v>
      </c>
      <c r="R20" s="39">
        <v>373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86"/>
    </row>
    <row r="21" spans="1:37" s="41" customFormat="1" ht="8.1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s="3" customFormat="1" ht="50.1" customHeight="1" thickTop="1" thickBot="1" x14ac:dyDescent="0.3">
      <c r="A22" s="97">
        <f>'PANEL DE CONTROL DISTRITAL'!A21</f>
        <v>5</v>
      </c>
      <c r="B22" s="98" t="str">
        <f>'PANEL DE CONTROL DISTRITAL'!B21</f>
        <v>CONCILIACIÓN DE CREDENCIALES PARA VOTAR</v>
      </c>
      <c r="C22" s="93" t="str">
        <f>'PANEL DE CONTROL DISTRITAL'!C21</f>
        <v>Responsable de Módulo</v>
      </c>
      <c r="D22" s="94" t="str">
        <f>'PANEL DE CONTROL DISTRITAL'!D21</f>
        <v xml:space="preserve">Arqueo de Credenciales = </v>
      </c>
      <c r="E22" s="93" t="str">
        <f>'PANEL DE CONTROL DISTRITAL'!E21</f>
        <v>(Credenciales disponibles (físicas)/ Credenciales disponibles registradas en SIIRFE) x 100</v>
      </c>
      <c r="F22" s="95" t="str">
        <f>'PANEL DE CONTROL DISTRITAL'!F21</f>
        <v>Semanal (remesa)</v>
      </c>
      <c r="G22" s="9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523</v>
      </c>
      <c r="K22" s="26">
        <v>536</v>
      </c>
      <c r="L22" s="26">
        <v>359</v>
      </c>
      <c r="M22" s="26">
        <v>524</v>
      </c>
      <c r="N22" s="26">
        <v>446</v>
      </c>
      <c r="O22" s="26">
        <v>502</v>
      </c>
      <c r="P22" s="26">
        <v>520</v>
      </c>
      <c r="Q22" s="26">
        <v>499</v>
      </c>
      <c r="R22" s="26">
        <v>564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86">
        <f>IFERROR(SUM(I22:X22)/SUM(I23:X23),0)</f>
        <v>1</v>
      </c>
    </row>
    <row r="23" spans="1:37" s="3" customFormat="1" ht="50.1" customHeight="1" thickTop="1" thickBot="1" x14ac:dyDescent="0.3">
      <c r="A23" s="97"/>
      <c r="B23" s="98"/>
      <c r="C23" s="93"/>
      <c r="D23" s="94"/>
      <c r="E23" s="93"/>
      <c r="F23" s="95"/>
      <c r="G23" s="96"/>
      <c r="H23" s="28" t="str">
        <f>'PANEL DE CONTROL DISTRITAL'!H22</f>
        <v>Credenciales disponibles registradas en SIIRFE</v>
      </c>
      <c r="I23" s="39">
        <v>0</v>
      </c>
      <c r="J23" s="39">
        <v>523</v>
      </c>
      <c r="K23" s="39">
        <v>536</v>
      </c>
      <c r="L23" s="39">
        <v>359</v>
      </c>
      <c r="M23" s="39">
        <v>524</v>
      </c>
      <c r="N23" s="39">
        <v>446</v>
      </c>
      <c r="O23" s="39">
        <v>502</v>
      </c>
      <c r="P23" s="39">
        <v>520</v>
      </c>
      <c r="Q23" s="39">
        <v>499</v>
      </c>
      <c r="R23" s="39">
        <v>564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86"/>
    </row>
    <row r="24" spans="1:37" s="4" customFormat="1" ht="15" thickTop="1" thickBot="1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37" ht="50.1" customHeight="1" thickTop="1" thickBot="1" x14ac:dyDescent="0.3">
      <c r="A25" s="97">
        <f>'PANEL DE CONTROL DISTRITAL'!A24</f>
        <v>6</v>
      </c>
      <c r="B25" s="98" t="str">
        <f>'PANEL DE CONTROL DISTRITAL'!B24</f>
        <v>ENTREGA DE LA CREDENCIAL PARA VOTAR</v>
      </c>
      <c r="C25" s="93" t="str">
        <f>'PANEL DE CONTROL DISTRITAL'!C24</f>
        <v>Operador de Equipo Tecnológico</v>
      </c>
      <c r="D25" s="94" t="str">
        <f>'PANEL DE CONTROL DISTRITAL'!D24</f>
        <v xml:space="preserve">Efectividad de entrega de CPV en MAC = </v>
      </c>
      <c r="E25" s="93" t="str">
        <f>'PANEL DE CONTROL DISTRITAL'!E24</f>
        <v>(Total de credenciales entregadas / Total de ciudadanas y ciudadanos que acuden al MAC a recoger su credencial) x 100</v>
      </c>
      <c r="F25" s="95" t="str">
        <f>'PANEL DE CONTROL DISTRITAL'!F24</f>
        <v>Semanal (remesa)</v>
      </c>
      <c r="G25" s="9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376</v>
      </c>
      <c r="K25" s="26">
        <v>406</v>
      </c>
      <c r="L25" s="26">
        <v>371</v>
      </c>
      <c r="M25" s="26">
        <v>261</v>
      </c>
      <c r="N25" s="26">
        <v>338</v>
      </c>
      <c r="O25" s="26">
        <v>304</v>
      </c>
      <c r="P25" s="26">
        <v>344</v>
      </c>
      <c r="Q25" s="26">
        <v>371</v>
      </c>
      <c r="R25" s="26">
        <v>308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86">
        <f>IFERROR(SUM(I25:X25)/SUM(I26:X26),0)</f>
        <v>1</v>
      </c>
    </row>
    <row r="26" spans="1:37" ht="50.1" customHeight="1" thickTop="1" thickBot="1" x14ac:dyDescent="0.3">
      <c r="A26" s="97"/>
      <c r="B26" s="98"/>
      <c r="C26" s="93"/>
      <c r="D26" s="94"/>
      <c r="E26" s="93"/>
      <c r="F26" s="95"/>
      <c r="G26" s="96"/>
      <c r="H26" s="28" t="str">
        <f>'PANEL DE CONTROL DISTRITAL'!H25</f>
        <v>Total de ciudadanas y ciudadanos que acuden al MAC a recoger su credencial</v>
      </c>
      <c r="I26" s="39">
        <v>0</v>
      </c>
      <c r="J26" s="39">
        <v>376</v>
      </c>
      <c r="K26" s="39">
        <v>406</v>
      </c>
      <c r="L26" s="39">
        <v>371</v>
      </c>
      <c r="M26" s="39">
        <v>261</v>
      </c>
      <c r="N26" s="39">
        <v>338</v>
      </c>
      <c r="O26" s="39">
        <v>304</v>
      </c>
      <c r="P26" s="39">
        <v>344</v>
      </c>
      <c r="Q26" s="39">
        <v>371</v>
      </c>
      <c r="R26" s="39">
        <v>308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86"/>
    </row>
    <row r="27" spans="1:3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"/>
    </row>
    <row r="28" spans="1:37" ht="15.75" customHeight="1" x14ac:dyDescent="0.25">
      <c r="H28" s="53"/>
    </row>
    <row r="29" spans="1:37" ht="15.75" customHeight="1" x14ac:dyDescent="0.25">
      <c r="H29" s="53"/>
      <c r="I29" s="87" t="s">
        <v>27</v>
      </c>
      <c r="J29" s="87"/>
      <c r="K29" s="87"/>
      <c r="L29" s="87"/>
    </row>
    <row r="30" spans="1:37" ht="15.75" customHeight="1" x14ac:dyDescent="0.25">
      <c r="H30" s="53"/>
      <c r="I30" s="9"/>
      <c r="J30" s="10" t="s">
        <v>25</v>
      </c>
      <c r="K30" s="10"/>
      <c r="L30" s="10"/>
    </row>
    <row r="31" spans="1:37" ht="39" customHeight="1" x14ac:dyDescent="0.25">
      <c r="H31" s="53"/>
      <c r="I31" s="11"/>
      <c r="J31" s="10" t="s">
        <v>26</v>
      </c>
      <c r="K31" s="10"/>
      <c r="L31" s="10"/>
    </row>
    <row r="32" spans="1:3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88" t="s">
        <v>22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2:13" ht="30" customHeight="1" thickTop="1" thickBot="1" x14ac:dyDescent="0.3">
      <c r="B35" s="90" t="s">
        <v>23</v>
      </c>
      <c r="C35" s="90"/>
      <c r="D35" s="90"/>
      <c r="E35" s="90"/>
      <c r="F35" s="90"/>
      <c r="G35" s="91"/>
      <c r="H35" s="92" t="s">
        <v>24</v>
      </c>
      <c r="I35" s="90"/>
      <c r="J35" s="90"/>
      <c r="K35" s="90"/>
      <c r="L35" s="90"/>
      <c r="M35" s="91"/>
    </row>
    <row r="36" spans="2:13" ht="30" customHeight="1" thickTop="1" x14ac:dyDescent="0.25">
      <c r="B36" s="80"/>
      <c r="C36" s="81"/>
      <c r="D36" s="81"/>
      <c r="E36" s="81"/>
      <c r="F36" s="81"/>
      <c r="G36" s="82"/>
      <c r="H36" s="80"/>
      <c r="I36" s="81"/>
      <c r="J36" s="81"/>
      <c r="K36" s="81"/>
      <c r="L36" s="81"/>
      <c r="M36" s="82"/>
    </row>
    <row r="37" spans="2:13" ht="30" customHeight="1" thickBot="1" x14ac:dyDescent="0.3">
      <c r="B37" s="83"/>
      <c r="C37" s="84"/>
      <c r="D37" s="84"/>
      <c r="E37" s="84"/>
      <c r="F37" s="84"/>
      <c r="G37" s="85"/>
      <c r="H37" s="83"/>
      <c r="I37" s="84"/>
      <c r="J37" s="84"/>
      <c r="K37" s="84"/>
      <c r="L37" s="84"/>
      <c r="M37" s="85"/>
    </row>
    <row r="38" spans="2:13" ht="30" customHeight="1" thickTop="1" x14ac:dyDescent="0.25"/>
  </sheetData>
  <mergeCells count="70">
    <mergeCell ref="G25:G26"/>
    <mergeCell ref="Y25:Y26"/>
    <mergeCell ref="A24:Y24"/>
    <mergeCell ref="A25:A26"/>
    <mergeCell ref="B25:B26"/>
    <mergeCell ref="C25:C26"/>
    <mergeCell ref="D25:D26"/>
    <mergeCell ref="E25:E26"/>
    <mergeCell ref="F25:F26"/>
    <mergeCell ref="E22:E23"/>
    <mergeCell ref="G19:G20"/>
    <mergeCell ref="Y19:Y20"/>
    <mergeCell ref="A19:A20"/>
    <mergeCell ref="B19:B20"/>
    <mergeCell ref="C19:C20"/>
    <mergeCell ref="D19:D20"/>
    <mergeCell ref="E19:E20"/>
    <mergeCell ref="F19:F20"/>
    <mergeCell ref="F22:F23"/>
    <mergeCell ref="G22:G23"/>
    <mergeCell ref="Y22:Y23"/>
    <mergeCell ref="A22:A23"/>
    <mergeCell ref="B22:B23"/>
    <mergeCell ref="C22:C23"/>
    <mergeCell ref="D22:D23"/>
    <mergeCell ref="F16:F17"/>
    <mergeCell ref="G16:G17"/>
    <mergeCell ref="Y16:Y17"/>
    <mergeCell ref="A18:Y18"/>
    <mergeCell ref="A16:A17"/>
    <mergeCell ref="B16:B17"/>
    <mergeCell ref="C16:C17"/>
    <mergeCell ref="D16:D17"/>
    <mergeCell ref="E16:E17"/>
    <mergeCell ref="F13:F14"/>
    <mergeCell ref="G13:G14"/>
    <mergeCell ref="Y13:Y14"/>
    <mergeCell ref="A15:Y15"/>
    <mergeCell ref="A13:A14"/>
    <mergeCell ref="B13:B14"/>
    <mergeCell ref="C13:C14"/>
    <mergeCell ref="D13:D14"/>
    <mergeCell ref="E13:E14"/>
    <mergeCell ref="A12:Y12"/>
    <mergeCell ref="A10:A11"/>
    <mergeCell ref="B10:B11"/>
    <mergeCell ref="C10:C11"/>
    <mergeCell ref="D10:D11"/>
    <mergeCell ref="E10:E11"/>
    <mergeCell ref="A1:Y1"/>
    <mergeCell ref="F2:G2"/>
    <mergeCell ref="A4:Y4"/>
    <mergeCell ref="A5:Y5"/>
    <mergeCell ref="F10:F11"/>
    <mergeCell ref="G10:G11"/>
    <mergeCell ref="Y10:Y11"/>
    <mergeCell ref="A6:A9"/>
    <mergeCell ref="B6:H6"/>
    <mergeCell ref="I6:X6"/>
    <mergeCell ref="Y6:Y9"/>
    <mergeCell ref="B7:D7"/>
    <mergeCell ref="E7:H7"/>
    <mergeCell ref="I7:X7"/>
    <mergeCell ref="B8:X8"/>
    <mergeCell ref="I29:L29"/>
    <mergeCell ref="B34:M34"/>
    <mergeCell ref="B35:G35"/>
    <mergeCell ref="H35:M35"/>
    <mergeCell ref="B36:G37"/>
    <mergeCell ref="H36:M37"/>
  </mergeCells>
  <phoneticPr fontId="28" type="noConversion"/>
  <conditionalFormatting sqref="Y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Y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Y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Y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Y22">
    <cfRule type="cellIs" dxfId="21" priority="1" operator="greaterThanOrEqual">
      <formula>100%</formula>
    </cfRule>
    <cfRule type="cellIs" dxfId="20" priority="2" operator="lessThan">
      <formula>99.99%</formula>
    </cfRule>
  </conditionalFormatting>
  <conditionalFormatting sqref="Y25">
    <cfRule type="cellIs" dxfId="19" priority="3" operator="greaterThan">
      <formula>95%</formula>
    </cfRule>
    <cfRule type="cellIs" dxfId="18" priority="4" operator="greaterThanOrEqual">
      <formula>90%</formula>
    </cfRule>
    <cfRule type="cellIs" dxfId="17" priority="5" operator="lessThan">
      <formula>89.99%</formula>
    </cfRule>
  </conditionalFormatting>
  <conditionalFormatting sqref="I21:X21">
    <cfRule type="colorScale" priority="42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disablePrompts="1"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Props1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185E0A-896A-4DE9-8F71-746092AC2565}">
  <ds:schemaRefs>
    <ds:schemaRef ds:uri="http://purl.org/dc/elements/1.1/"/>
    <ds:schemaRef ds:uri="d4ea72f7-698a-4710-9b83-5c5b7609dc8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PANEL DE CONTROL DISTRITAL</vt:lpstr>
      <vt:lpstr>030151</vt:lpstr>
      <vt:lpstr>030152</vt:lpstr>
      <vt:lpstr>030153</vt:lpstr>
      <vt:lpstr>030154</vt:lpstr>
      <vt:lpstr>030155</vt:lpstr>
      <vt:lpstr>030156</vt:lpstr>
      <vt:lpstr>030157</vt:lpstr>
      <vt:lpstr>030251</vt:lpstr>
      <vt:lpstr>030252</vt:lpstr>
      <vt:lpstr>'030151'!Títulos_a_imprimir</vt:lpstr>
      <vt:lpstr>'030152'!Títulos_a_imprimir</vt:lpstr>
      <vt:lpstr>'030153'!Títulos_a_imprimir</vt:lpstr>
      <vt:lpstr>'030154'!Títulos_a_imprimir</vt:lpstr>
      <vt:lpstr>'030155'!Títulos_a_imprimir</vt:lpstr>
      <vt:lpstr>'030156'!Títulos_a_imprimir</vt:lpstr>
      <vt:lpstr>'030157'!Títulos_a_imprimir</vt:lpstr>
      <vt:lpstr>'030251'!Títulos_a_imprimir</vt:lpstr>
      <vt:lpstr>'030252'!Títulos_a_imprimir</vt:lpstr>
      <vt:lpstr>'PANEL DE CONTROL DISTRITAL'!Títulos_a_imprimir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Sánchez Sánchez</dc:creator>
  <cp:lastModifiedBy>123</cp:lastModifiedBy>
  <cp:lastPrinted>2020-12-16T08:17:36Z</cp:lastPrinted>
  <dcterms:created xsi:type="dcterms:W3CDTF">2017-02-09T16:44:50Z</dcterms:created>
  <dcterms:modified xsi:type="dcterms:W3CDTF">2024-11-22T17:59:12Z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